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5" windowWidth="13665" windowHeight="7890" tabRatio="598" activeTab="0"/>
  </bookViews>
  <sheets>
    <sheet name="INDEX" sheetId="1" r:id="rId1"/>
    <sheet name="1.Salient Info" sheetId="2" r:id="rId2"/>
    <sheet name="2. P&amp;L" sheetId="3" r:id="rId3"/>
    <sheet name="2.1. Headline EPS" sheetId="4" r:id="rId4"/>
    <sheet name="3. Balance Sheet" sheetId="5" r:id="rId5"/>
    <sheet name="4. Cash Flow Statement" sheetId="6" r:id="rId6"/>
    <sheet name="5.1. Geog 2002" sheetId="7" r:id="rId7"/>
    <sheet name="5.2. Geog 2001" sheetId="8" r:id="rId8"/>
    <sheet name="5.3. Geog 2000" sheetId="9" r:id="rId9"/>
    <sheet name="5.4. Business 2002" sheetId="10" r:id="rId10"/>
    <sheet name="5.5. Business 2001 " sheetId="11" r:id="rId11"/>
    <sheet name="5.6. Business 2000" sheetId="12" r:id="rId12"/>
    <sheet name="5.7. Geog and Business " sheetId="13" r:id="rId13"/>
    <sheet name="5.8. Business additional info" sheetId="14" r:id="rId14"/>
    <sheet name="5.9. Balance Sheet Info Geog" sheetId="15" r:id="rId15"/>
    <sheet name="5.10. Employees" sheetId="16" r:id="rId16"/>
    <sheet name="6.1. Admin expenses" sheetId="17" r:id="rId17"/>
    <sheet name="6.2. Asset Quality" sheetId="18" r:id="rId18"/>
  </sheets>
  <definedNames/>
  <calcPr fullCalcOnLoad="1"/>
</workbook>
</file>

<file path=xl/sharedStrings.xml><?xml version="1.0" encoding="utf-8"?>
<sst xmlns="http://schemas.openxmlformats.org/spreadsheetml/2006/main" count="787" uniqueCount="325">
  <si>
    <t>Financial Reporting</t>
  </si>
  <si>
    <t>Subsequent to the implementation of the DLC Structure, it is intended that Investec will publish consolidated financial statements denominated in pounds sterling and prepared in accordance with UK GAAP. Furthermore, Investec will also prepare and publish any other financial information needed to meet local requirements in the jurisdictions in which it operates.</t>
  </si>
  <si>
    <t>It was announced on 22 November 2001 that Investec Group Limited ("IGL") would pursue a listing on the London Stock Exchange and the JSE Securities Exchange South Africa using a Dual Listed Companies ("DLC") Structure.</t>
  </si>
  <si>
    <t>In this regard, this worksheet contains selected financial information for the years ended 31 March 2000, 2001 and 2002 in sterling under UK GAAP.</t>
  </si>
  <si>
    <t>Introduction</t>
  </si>
  <si>
    <t>Contents</t>
  </si>
  <si>
    <t>INVESTEC GROUP LIMITED</t>
  </si>
  <si>
    <t>Year</t>
  </si>
  <si>
    <t>Consolidated Profit and Loss Accounts</t>
  </si>
  <si>
    <t>ended</t>
  </si>
  <si>
    <t>31 March</t>
  </si>
  <si>
    <t xml:space="preserve"> </t>
  </si>
  <si>
    <t xml:space="preserve"> £000</t>
  </si>
  <si>
    <t>Interest receivable – interest income arising from debt securities</t>
  </si>
  <si>
    <t>Interest receivable – other interest income</t>
  </si>
  <si>
    <t>Interest payable other</t>
  </si>
  <si>
    <t>NET INTEREST INCOME</t>
  </si>
  <si>
    <t>Dividend income</t>
  </si>
  <si>
    <t>Fees and commissions receivable</t>
  </si>
  <si>
    <t>Annuity income</t>
  </si>
  <si>
    <t>Deal income</t>
  </si>
  <si>
    <t>Fees and commissions payable</t>
  </si>
  <si>
    <t>Dealing profits</t>
  </si>
  <si>
    <t>Income from long term assurance business</t>
  </si>
  <si>
    <t>Other operating income</t>
  </si>
  <si>
    <t>OPERATING INCOME</t>
  </si>
  <si>
    <t>Administrative expenses</t>
  </si>
  <si>
    <t>Depreciation and amortisation</t>
  </si>
  <si>
    <t>Provision for bad and doubtful debts</t>
  </si>
  <si>
    <t>OPERATING PROFIT</t>
  </si>
  <si>
    <t>Share of income of associated companies</t>
  </si>
  <si>
    <t>Provision for losses on termination and disposal of Group operations</t>
  </si>
  <si>
    <t>Reorganisation and restructuring costs</t>
  </si>
  <si>
    <t>Profit on disposals of subsidiary undertakings</t>
  </si>
  <si>
    <t>PROFIT ON ORDINARY ACTIVITIES BEFORE TAXATION</t>
  </si>
  <si>
    <t>Tax on profit on ordinary activities</t>
  </si>
  <si>
    <t>PROFIT ON ORDINARY ACTIVITIES AFTER TAXATION</t>
  </si>
  <si>
    <t>Minority interests - equity</t>
  </si>
  <si>
    <t>PROFIT ATTRIBUTABLE TO SHAREHOLDERS</t>
  </si>
  <si>
    <t>Dividends - including non-equity</t>
  </si>
  <si>
    <t>RETAINED PROFIT FOR THE PERIOD</t>
  </si>
  <si>
    <t>Earnings per share (pence)</t>
  </si>
  <si>
    <t>Headline earnings per share (pence)</t>
  </si>
  <si>
    <t>Diluted earnings per share (pence)</t>
  </si>
  <si>
    <t>Dividends per share (pence)</t>
  </si>
  <si>
    <t>Tangible fixed assets</t>
  </si>
  <si>
    <t>Goodwill</t>
  </si>
  <si>
    <t>Consolidated Balance Sheets</t>
  </si>
  <si>
    <t>ASSETS</t>
  </si>
  <si>
    <t>Cash and balances at central banks</t>
  </si>
  <si>
    <t>Treasury bills and other eligible bills</t>
  </si>
  <si>
    <t>Loans and advances to banks</t>
  </si>
  <si>
    <t>Loans and advances to customers</t>
  </si>
  <si>
    <t>Debt securities</t>
  </si>
  <si>
    <t>Equity shares</t>
  </si>
  <si>
    <t>Investments in associated undertakings</t>
  </si>
  <si>
    <t>Other participating interests</t>
  </si>
  <si>
    <t>Intangible fixed assets</t>
  </si>
  <si>
    <t>Own shares</t>
  </si>
  <si>
    <t>Other assets</t>
  </si>
  <si>
    <t>Long term assurance business attributable to the shareholder</t>
  </si>
  <si>
    <t>Long term assurance assets attributable to policyhoders</t>
  </si>
  <si>
    <t>LIABILITIES</t>
  </si>
  <si>
    <t>Deposits by banks</t>
  </si>
  <si>
    <t>Customer accounts</t>
  </si>
  <si>
    <t>Other liabilities</t>
  </si>
  <si>
    <t>Accruals and deferred Income</t>
  </si>
  <si>
    <t>Long term assurance liabilities attributable to policyholders</t>
  </si>
  <si>
    <t>CAPITAL RESOURCES</t>
  </si>
  <si>
    <t>Subordinated liabilities(including convertible debt)</t>
  </si>
  <si>
    <t>Minority interests – equity</t>
  </si>
  <si>
    <t>Called up share capital</t>
  </si>
  <si>
    <t>Share Premium account</t>
  </si>
  <si>
    <t>Shares to be issued</t>
  </si>
  <si>
    <t>Revaluation reserves</t>
  </si>
  <si>
    <t>Other reserves</t>
  </si>
  <si>
    <t>Profit and loss account</t>
  </si>
  <si>
    <t>Shareholders’ funds</t>
  </si>
  <si>
    <t xml:space="preserve">     - equity</t>
  </si>
  <si>
    <t xml:space="preserve">     - non equity</t>
  </si>
  <si>
    <t>MEMORANDUM ITEMS</t>
  </si>
  <si>
    <t>Contingent liabilities</t>
  </si>
  <si>
    <t>Commitments</t>
  </si>
  <si>
    <t>Consolidated Cash Flow Statements</t>
  </si>
  <si>
    <t>Net cash inflow / (outflow) from operating activities</t>
  </si>
  <si>
    <t>Returns on investments and servicing of finance</t>
  </si>
  <si>
    <t>Preference share dividend paid</t>
  </si>
  <si>
    <t>Dividends paid to minority shareholders in subsidiary undertakings</t>
  </si>
  <si>
    <t>Interest paid on compulsorily convertible debentures</t>
  </si>
  <si>
    <t>Net cash inflow / (outflow) from return on investments and</t>
  </si>
  <si>
    <t>servicing of finance</t>
  </si>
  <si>
    <t>Taxation</t>
  </si>
  <si>
    <t>Capital expenditure and financial investment</t>
  </si>
  <si>
    <t>Purchase of investment securities</t>
  </si>
  <si>
    <t>Sale and maturity of investment securities</t>
  </si>
  <si>
    <t>Net increase in own shares</t>
  </si>
  <si>
    <t>Purchase of tangible fixed assets</t>
  </si>
  <si>
    <t>Sale of tangible fixed assets</t>
  </si>
  <si>
    <t>Net cash inflow / (outflow) from capital expenditure and financial</t>
  </si>
  <si>
    <t>investment</t>
  </si>
  <si>
    <t>Acquisitions and disposals</t>
  </si>
  <si>
    <t>Net cash outflow from the purchase of interests in subsidiary undertakings</t>
  </si>
  <si>
    <t>Net cash inflow from the sale of interests in subsidiary undertakings</t>
  </si>
  <si>
    <t>Investment in associated undertakings</t>
  </si>
  <si>
    <t>Purchase of unconsolidated subsidiary</t>
  </si>
  <si>
    <t>Proceeds from the sale of unconsolidated subsidiary's assets</t>
  </si>
  <si>
    <t>Net cash inflow / (outflow) from acquisitions and disposals</t>
  </si>
  <si>
    <t>Equity dividends paid</t>
  </si>
  <si>
    <t>Ordinary share dividends paid</t>
  </si>
  <si>
    <t>Financing</t>
  </si>
  <si>
    <t>Proceeds from the issue of subordinated liabilities</t>
  </si>
  <si>
    <t>Repayments of compulsorily convertible debentures</t>
  </si>
  <si>
    <t>Proceeds from shares to be issued</t>
  </si>
  <si>
    <t>Proceeds from issue of preference share capital</t>
  </si>
  <si>
    <t>Proceeds from issue of ordinary share capital</t>
  </si>
  <si>
    <t>Buy-back of ordinary share capital</t>
  </si>
  <si>
    <t>Net cash inflow / (outflow) from financing</t>
  </si>
  <si>
    <t>Increase / (decrease) in cash</t>
  </si>
  <si>
    <t>Cash flow reconciliation</t>
  </si>
  <si>
    <t>Cash and demand bank balances at beginning of period</t>
  </si>
  <si>
    <t>Cash and demand bank balances at end of period</t>
  </si>
  <si>
    <t>Cash and demand bank balances at end of period comprise:</t>
  </si>
  <si>
    <t>Cash</t>
  </si>
  <si>
    <t>Demand bank balances</t>
  </si>
  <si>
    <t>Administrative Expenses</t>
  </si>
  <si>
    <t>Staff costs (including directors' remuneration)</t>
  </si>
  <si>
    <t>Wages and salaries</t>
  </si>
  <si>
    <t>Social security costs</t>
  </si>
  <si>
    <t>Pension and provident fund contributions</t>
  </si>
  <si>
    <t>Other administrative expenses</t>
  </si>
  <si>
    <t>Premises (excluding depreciation)</t>
  </si>
  <si>
    <t>Operating rental expenses</t>
  </si>
  <si>
    <t>Equipment (excluding depreciation and operating rental expenses)</t>
  </si>
  <si>
    <t>Business expenses</t>
  </si>
  <si>
    <t>Marketing expenses</t>
  </si>
  <si>
    <t>Private Client Activities</t>
  </si>
  <si>
    <t>Group Services and Other Activities</t>
  </si>
  <si>
    <t>Headline earnings per share - pence per share</t>
  </si>
  <si>
    <t>Headline earnings per share continues to have widespread acceptance and</t>
  </si>
  <si>
    <t>has been calculated in accordance with the definition in the Institute of</t>
  </si>
  <si>
    <t>Investment Management Research ("IIMR") Statement of Investment Practice</t>
  </si>
  <si>
    <t>No. 1, "The Definition of Headline Earnings".</t>
  </si>
  <si>
    <t>Earnings attributable to ordinary shareholders</t>
  </si>
  <si>
    <t>Amortisation of goodwill</t>
  </si>
  <si>
    <t>Profit on disposal of subsidiary undertakings</t>
  </si>
  <si>
    <t>Provision for losses on termination and disposal of Group operations (net of deferred tax)</t>
  </si>
  <si>
    <t>Amortisation of associate goodwill</t>
  </si>
  <si>
    <t>Headline earnings attributable to ordinary shareholders</t>
  </si>
  <si>
    <t>Weighted average number of shares in issue during the period</t>
  </si>
  <si>
    <t>Headline Earnings Per Share</t>
  </si>
  <si>
    <t>Segmental Analysis</t>
  </si>
  <si>
    <t>UK &amp; Europe &amp; Australia</t>
  </si>
  <si>
    <t>Israel</t>
  </si>
  <si>
    <t>United States of America</t>
  </si>
  <si>
    <t>Total</t>
  </si>
  <si>
    <t>Depreciation - tangible fixed assets</t>
  </si>
  <si>
    <t>Other exceptional items</t>
  </si>
  <si>
    <t>Minorities</t>
  </si>
  <si>
    <t>Net intercompany interest</t>
  </si>
  <si>
    <t>£000</t>
  </si>
  <si>
    <t>Geographical Analysis</t>
  </si>
  <si>
    <t>Asset Management</t>
  </si>
  <si>
    <t>Net interest income</t>
  </si>
  <si>
    <t>Total Assets (£ million)</t>
  </si>
  <si>
    <t>BACK TO INDEX</t>
  </si>
  <si>
    <t>Investment Banking</t>
  </si>
  <si>
    <t>OPERATING PROFIT BEFORE TAX AND MINORITIES</t>
  </si>
  <si>
    <t>Line of Business Analysis</t>
  </si>
  <si>
    <t>Operating profit before tax and goodwill amortisation: 31 March 2002</t>
  </si>
  <si>
    <t>Operating profit before tax and goodwill amortisation: 31 March 2001</t>
  </si>
  <si>
    <t>Operating profit before tax and goodwill amortisation: 31 March 2000</t>
  </si>
  <si>
    <t>Geographic and Business Analysis of operating profit before tax and goodwill amortisation</t>
  </si>
  <si>
    <t>PRIVATE CLIENT ACTIVITIES</t>
  </si>
  <si>
    <t>INVESTMENT BANKING</t>
  </si>
  <si>
    <t xml:space="preserve">ASSET MANAGEMENT </t>
  </si>
  <si>
    <t>TREASURY AND SPECIALISED FINANCE</t>
  </si>
  <si>
    <t>Number of Employees</t>
  </si>
  <si>
    <t>31 March 2002</t>
  </si>
  <si>
    <t>31 March 2001</t>
  </si>
  <si>
    <t>31 March 2000</t>
  </si>
  <si>
    <t>SA &amp; Other</t>
  </si>
  <si>
    <t>USA</t>
  </si>
  <si>
    <t>Treasury &amp; Specialised Finance</t>
  </si>
  <si>
    <t>Private Banking</t>
  </si>
  <si>
    <t xml:space="preserve">Private Client Stockbroking </t>
  </si>
  <si>
    <t xml:space="preserve">UK &amp; Europe </t>
  </si>
  <si>
    <t>Private Client Total</t>
  </si>
  <si>
    <t>UK &amp; Europe</t>
  </si>
  <si>
    <t>Assurance</t>
  </si>
  <si>
    <t>Other Activities</t>
  </si>
  <si>
    <t>Total employees</t>
  </si>
  <si>
    <t>UK,Europe &amp; Australia</t>
  </si>
  <si>
    <t>Year Ended 31 March</t>
  </si>
  <si>
    <t>Southern Africa &amp; Other</t>
  </si>
  <si>
    <t>UK, Europe &amp; Australia</t>
  </si>
  <si>
    <t>£'millions</t>
  </si>
  <si>
    <t>Loans and Advances to Customers*** Note 1</t>
  </si>
  <si>
    <t>Other interest bearing assets</t>
  </si>
  <si>
    <t>Core Advances</t>
  </si>
  <si>
    <t>***Note 1: These amounts include cash and cash equivalents. Core advances are as follows:</t>
  </si>
  <si>
    <t>Tangible Net Asset Value</t>
  </si>
  <si>
    <t>Asset quality, specific and general provisions</t>
  </si>
  <si>
    <t>Total loans and advances to customers</t>
  </si>
  <si>
    <t>less : cash equivalent debtors</t>
  </si>
  <si>
    <t>Core loans and advances to customers</t>
  </si>
  <si>
    <t>Managed book</t>
  </si>
  <si>
    <t>Net loans and advances to customers</t>
  </si>
  <si>
    <t>Average net loans and advances to customers</t>
  </si>
  <si>
    <t>Consolidated profit and loss provision charge</t>
  </si>
  <si>
    <t>Specific provision</t>
  </si>
  <si>
    <t>General provision</t>
  </si>
  <si>
    <t>Total provision</t>
  </si>
  <si>
    <t>Gross non-performing loans</t>
  </si>
  <si>
    <t>Security</t>
  </si>
  <si>
    <t>Net non-performing loans</t>
  </si>
  <si>
    <t>Adequacy of provisions</t>
  </si>
  <si>
    <t>Consolidated profit and loss provision charge as a % of average loans</t>
  </si>
  <si>
    <t>Specific provision as a % of core loans and advances to customers</t>
  </si>
  <si>
    <t>General provisions as a % of net loans and advances to customers</t>
  </si>
  <si>
    <t>Total provisions as a % of core loans and advances to customers</t>
  </si>
  <si>
    <t>Total provisions as a % of gross non-performing loans</t>
  </si>
  <si>
    <t>Total provisions as a % of net non-performing loans</t>
  </si>
  <si>
    <t>Asset Quality</t>
  </si>
  <si>
    <t>Net fees and commissions receivable</t>
  </si>
  <si>
    <t>OPERATING PROFIT BEFORE AMORTISATION OF GOODWILL</t>
  </si>
  <si>
    <t>Group Services and Other Activites</t>
  </si>
  <si>
    <t>The Statement of Recommended Practice on Segmental Reporting by Banks requires, inter alia, net assets to be disclosed</t>
  </si>
  <si>
    <t xml:space="preserve"> by geographical segment and class of business.  In the view of the directors it would not be meaningful to provide this </t>
  </si>
  <si>
    <t>information since the economic capital of certain significant businesses of the group is not held in, or allocated to, these</t>
  </si>
  <si>
    <t xml:space="preserve"> business, but is held centrally</t>
  </si>
  <si>
    <t xml:space="preserve">The Statement of Recommended Practice on Segmental Reporting by Banks requires the disclosure by geographical segment </t>
  </si>
  <si>
    <t xml:space="preserve">of Gross Income, consisting of interest receivable, dividend income, fees and commissions receivable, dealing profits and other </t>
  </si>
  <si>
    <t xml:space="preserve">operating income. In the view of the directors, fees and commissions receivable are monitored on a net basis and aggregate split </t>
  </si>
  <si>
    <t xml:space="preserve">of fees and commissions receivable and payable by geographical segment would not provide meaningful disclosure. </t>
  </si>
  <si>
    <t>Consequently, Gross Income is not separately disclosed.</t>
  </si>
  <si>
    <t>Treasury and Specialised Finance</t>
  </si>
  <si>
    <t>United Kingdom, Europe and Australia</t>
  </si>
  <si>
    <t>Southern Africa and Other</t>
  </si>
  <si>
    <t>Private Client Stockbroking and Portfolio Management</t>
  </si>
  <si>
    <t>Corporate Finance</t>
  </si>
  <si>
    <t>Institutional research and sales and trading</t>
  </si>
  <si>
    <t>Direct Investments</t>
  </si>
  <si>
    <t>Private Equity</t>
  </si>
  <si>
    <t>Banking Activities</t>
  </si>
  <si>
    <t>Financial Market Activities</t>
  </si>
  <si>
    <t>Assurance Activities</t>
  </si>
  <si>
    <t>US Clearing &amp; Execution Activities</t>
  </si>
  <si>
    <t>Central Funding</t>
  </si>
  <si>
    <t>Central Costs</t>
  </si>
  <si>
    <t>Further breakdown of operating profit before tax and goodwill amortisation</t>
  </si>
  <si>
    <t xml:space="preserve">and advances to customers </t>
  </si>
  <si>
    <t>Some of the more pertinent details relating to the quality of Investec's loan book to customers are shown below</t>
  </si>
  <si>
    <t>Sale / purchase of other participating interests</t>
  </si>
  <si>
    <t>GROUP SERVICES AND OTHER ACTIVITIES</t>
  </si>
  <si>
    <t>Interest payable on convertible debt</t>
  </si>
  <si>
    <t>Interest payable on subordinated liabilities</t>
  </si>
  <si>
    <t>Ordinary Shareholders' Funds</t>
  </si>
  <si>
    <t>Not for publication, distribution or release in or into the United States, Canada, Australia or Japan</t>
  </si>
  <si>
    <t>NOTE:</t>
  </si>
  <si>
    <t>Select Balance Sheet Information</t>
  </si>
  <si>
    <t>The numbers in this worksheet have not been audited as they are not ostensibly discernable from the short form.</t>
  </si>
  <si>
    <t>Return on average shareholders' funds (%)</t>
  </si>
  <si>
    <t>Balance Sheet</t>
  </si>
  <si>
    <t>Salient Financial Features &amp; Key Statistics</t>
  </si>
  <si>
    <t>Dividend cover (times)</t>
  </si>
  <si>
    <t>Weighted number of shares in issue (million)</t>
  </si>
  <si>
    <t>Personnel</t>
  </si>
  <si>
    <t>Salient Financial Information</t>
  </si>
  <si>
    <t>% Change</t>
  </si>
  <si>
    <t>Return on average tangible net asset value (%)</t>
  </si>
  <si>
    <t>Cost to income ratio (%)</t>
  </si>
  <si>
    <t>Headline earnings attributable to ordinary shareholders (£000)</t>
  </si>
  <si>
    <t>Operating profit before goodwill amortisation and taxation (£000)</t>
  </si>
  <si>
    <t>Total assets (£000)</t>
  </si>
  <si>
    <t>Shareholder's Funds (£000)</t>
  </si>
  <si>
    <t>Total capital resources (£000)</t>
  </si>
  <si>
    <t>1. Salient Financial Information</t>
  </si>
  <si>
    <t>2.1. Headline EPS</t>
  </si>
  <si>
    <t>3. Consolidated Balance Sheets</t>
  </si>
  <si>
    <t>4. Consolidated Cash Flow Statements</t>
  </si>
  <si>
    <t>5. Segmental Information</t>
  </si>
  <si>
    <t>5.1. Geographical analysis 2002</t>
  </si>
  <si>
    <t>5.2. Geographical analysis 2001</t>
  </si>
  <si>
    <t>5.3. Geographical analysis 2000</t>
  </si>
  <si>
    <t>5.4. Business analysis 2002</t>
  </si>
  <si>
    <t>5.5. Business analysis 2001</t>
  </si>
  <si>
    <t>5.6. Business analysis 2000</t>
  </si>
  <si>
    <t>5.7. Geographic and business analysis of operating profit before tax and goodwill amortisation: 2002,2001,2000</t>
  </si>
  <si>
    <t>5.8. Further breakdowns of business line operating profit before tax and goodwill amortisation</t>
  </si>
  <si>
    <t>5.9. Further analysis of key balance sheet items by geography</t>
  </si>
  <si>
    <t>5.10. Analysis of employees by business and geography</t>
  </si>
  <si>
    <t>6. Additional Information</t>
  </si>
  <si>
    <t>6.1. Analysis of administrative expenses</t>
  </si>
  <si>
    <t>6.2. Asset quality</t>
  </si>
  <si>
    <t>2. Consolidated Profit and Loss Accounts</t>
  </si>
  <si>
    <t>Profit and Loss Account &amp; Selected Returns</t>
  </si>
  <si>
    <t>Number of employees</t>
  </si>
  <si>
    <t>DEFINITIONS</t>
  </si>
  <si>
    <t>Headline earnings attributable to ordinary shareholders expressed as a percentage of average shareholders' funds</t>
  </si>
  <si>
    <t xml:space="preserve">Headline earnings attributable to ordinary shareholders </t>
  </si>
  <si>
    <t xml:space="preserve">Return on average shareholders' funds </t>
  </si>
  <si>
    <t xml:space="preserve">Return on average tangible net asset value </t>
  </si>
  <si>
    <t>Headline earnings attributable to ordinary shareholders expressed as a percentage of average tangible net asset value</t>
  </si>
  <si>
    <t>Tangible net asset value</t>
  </si>
  <si>
    <t>Ordinary shareholders' funds less intangible fixed assets (goodwill)</t>
  </si>
  <si>
    <t>International Trade Finance</t>
  </si>
  <si>
    <t>Property Worldwide</t>
  </si>
  <si>
    <t>UK Traded Endowments</t>
  </si>
  <si>
    <t>Administrative expenses expressed as a percentage of operating income before deducting interest payable on convertible debt</t>
  </si>
  <si>
    <t>Net interest income, income from long term assurance business, and annuity commissions receivable net of commissions payable expressed as a percentage of operating income</t>
  </si>
  <si>
    <t>Headline earnings per share divided by dividends per share</t>
  </si>
  <si>
    <t xml:space="preserve">The number of ordinary shares in issue at the begininning of the year, increased by shares issued during the year, weighted on a time basis for the period during which they have </t>
  </si>
  <si>
    <t>participated in the income of the Group</t>
  </si>
  <si>
    <t>Total capital resources</t>
  </si>
  <si>
    <t>Includes shareholders' funds, subordinated liabilities and minority interests.</t>
  </si>
  <si>
    <t>Annuity income as a percentage of operating income (%)</t>
  </si>
  <si>
    <t xml:space="preserve">Weighted number of shares in issue </t>
  </si>
  <si>
    <t xml:space="preserve">Dividend cover </t>
  </si>
  <si>
    <t xml:space="preserve">Annuity income as a percentage of operating income </t>
  </si>
  <si>
    <t xml:space="preserve">Cost to income ratio </t>
  </si>
  <si>
    <t>16.9%**</t>
  </si>
  <si>
    <t>29%**</t>
  </si>
  <si>
    <t>For calculations please follow formulae included in each cell or refer to definitions below</t>
  </si>
  <si>
    <t>Refer to calculation in worksheet 2.1.</t>
  </si>
  <si>
    <t>**The numbers for the year ended 31 March 1999 have not been audited as they are not ostensibly discernable from the short form.</t>
  </si>
</sst>
</file>

<file path=xl/styles.xml><?xml version="1.0" encoding="utf-8"?>
<styleSheet xmlns="http://schemas.openxmlformats.org/spreadsheetml/2006/main">
  <numFmts count="3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_);[Red]\(#,##0.0\)"/>
    <numFmt numFmtId="173" formatCode="_(* #,##0_);_(* \(#,##0\);_(* &quot;-&quot;??_);_(@_)"/>
    <numFmt numFmtId="174" formatCode="_ * #,##0_ ;_ * \-#,##0_ ;_ * &quot;-&quot;??_ ;_ @_ "/>
    <numFmt numFmtId="175" formatCode="dd\ mmmm\ yyyy"/>
    <numFmt numFmtId="176" formatCode="_ * #,###,_ ;_ * \-#,###,_ ;_ * &quot;-&quot;??_ ;_ @_ "/>
    <numFmt numFmtId="177" formatCode="&quot;Yes&quot;;&quot;Yes&quot;;&quot;No&quot;"/>
    <numFmt numFmtId="178" formatCode="&quot;True&quot;;&quot;True&quot;;&quot;False&quot;"/>
    <numFmt numFmtId="179" formatCode="&quot;On&quot;;&quot;On&quot;;&quot;Off&quot;"/>
    <numFmt numFmtId="180" formatCode="_(* #,##0.0_);_(* \(#,##0.0\);_(* &quot;-&quot;??_);_(@_)"/>
    <numFmt numFmtId="181" formatCode="0.0%"/>
    <numFmt numFmtId="182" formatCode="0.000000"/>
    <numFmt numFmtId="183" formatCode="0.00000"/>
    <numFmt numFmtId="184" formatCode="0.0000"/>
    <numFmt numFmtId="185" formatCode="0.000"/>
    <numFmt numFmtId="186" formatCode="0.0"/>
    <numFmt numFmtId="187" formatCode="0.0000000"/>
  </numFmts>
  <fonts count="16">
    <font>
      <sz val="10"/>
      <name val="Arial"/>
      <family val="0"/>
    </font>
    <font>
      <b/>
      <sz val="10"/>
      <name val="Arial"/>
      <family val="2"/>
    </font>
    <font>
      <b/>
      <u val="single"/>
      <sz val="10"/>
      <name val="Arial"/>
      <family val="2"/>
    </font>
    <font>
      <b/>
      <u val="single"/>
      <sz val="12"/>
      <name val="Arial"/>
      <family val="2"/>
    </font>
    <font>
      <b/>
      <sz val="10"/>
      <name val="CG Omega"/>
      <family val="2"/>
    </font>
    <font>
      <b/>
      <sz val="12"/>
      <name val="CG Omega"/>
      <family val="2"/>
    </font>
    <font>
      <b/>
      <u val="single"/>
      <sz val="12"/>
      <name val="CG Omega"/>
      <family val="2"/>
    </font>
    <font>
      <sz val="10"/>
      <name val="CG Omega"/>
      <family val="2"/>
    </font>
    <font>
      <sz val="12"/>
      <name val="Arial"/>
      <family val="2"/>
    </font>
    <font>
      <u val="single"/>
      <sz val="10"/>
      <color indexed="12"/>
      <name val="Arial"/>
      <family val="0"/>
    </font>
    <font>
      <u val="single"/>
      <sz val="10"/>
      <color indexed="36"/>
      <name val="Arial"/>
      <family val="0"/>
    </font>
    <font>
      <b/>
      <u val="single"/>
      <sz val="10"/>
      <color indexed="12"/>
      <name val="Arial"/>
      <family val="2"/>
    </font>
    <font>
      <sz val="8"/>
      <name val="Arial"/>
      <family val="2"/>
    </font>
    <font>
      <u val="single"/>
      <sz val="9"/>
      <name val="Gill Sans"/>
      <family val="0"/>
    </font>
    <font>
      <sz val="8.5"/>
      <name val="Gill Sans"/>
      <family val="0"/>
    </font>
    <font>
      <b/>
      <sz val="8"/>
      <name val="Arial"/>
      <family val="2"/>
    </font>
  </fonts>
  <fills count="7">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6"/>
        <bgColor indexed="64"/>
      </patternFill>
    </fill>
    <fill>
      <patternFill patternType="solid">
        <fgColor indexed="42"/>
        <bgColor indexed="64"/>
      </patternFill>
    </fill>
    <fill>
      <patternFill patternType="solid">
        <fgColor indexed="43"/>
        <bgColor indexed="64"/>
      </patternFill>
    </fill>
  </fills>
  <borders count="24">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9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3" fillId="0" borderId="0" xfId="0" applyFont="1" applyAlignment="1">
      <alignment/>
    </xf>
    <xf numFmtId="38" fontId="4" fillId="0" borderId="0" xfId="0" applyNumberFormat="1" applyFont="1" applyAlignment="1">
      <alignment/>
    </xf>
    <xf numFmtId="38" fontId="0" fillId="0" borderId="0" xfId="0" applyNumberFormat="1" applyAlignment="1">
      <alignment/>
    </xf>
    <xf numFmtId="38" fontId="0" fillId="0" borderId="0" xfId="0" applyNumberFormat="1" applyAlignment="1">
      <alignment horizontal="center"/>
    </xf>
    <xf numFmtId="15" fontId="0" fillId="0" borderId="0" xfId="0" applyNumberFormat="1" applyAlignment="1">
      <alignment horizontal="center"/>
    </xf>
    <xf numFmtId="0" fontId="0" fillId="0" borderId="0" xfId="0" applyNumberFormat="1" applyAlignment="1">
      <alignment horizontal="center"/>
    </xf>
    <xf numFmtId="38" fontId="0" fillId="0" borderId="0" xfId="0" applyNumberFormat="1" applyFill="1" applyAlignment="1">
      <alignment horizontal="center"/>
    </xf>
    <xf numFmtId="38" fontId="0" fillId="0" borderId="1" xfId="0" applyNumberFormat="1" applyBorder="1" applyAlignment="1">
      <alignment/>
    </xf>
    <xf numFmtId="38" fontId="0" fillId="0" borderId="2" xfId="0" applyNumberFormat="1" applyBorder="1" applyAlignment="1">
      <alignment/>
    </xf>
    <xf numFmtId="38" fontId="0" fillId="0" borderId="3" xfId="0" applyNumberFormat="1" applyBorder="1" applyAlignment="1">
      <alignment/>
    </xf>
    <xf numFmtId="38" fontId="0" fillId="0" borderId="4" xfId="0" applyNumberFormat="1" applyBorder="1" applyAlignment="1">
      <alignment/>
    </xf>
    <xf numFmtId="38" fontId="0" fillId="0" borderId="5" xfId="0" applyNumberFormat="1" applyBorder="1" applyAlignment="1">
      <alignment/>
    </xf>
    <xf numFmtId="38" fontId="0" fillId="0" borderId="6" xfId="0" applyNumberFormat="1" applyBorder="1" applyAlignment="1">
      <alignment/>
    </xf>
    <xf numFmtId="37" fontId="0" fillId="0" borderId="0" xfId="0" applyNumberFormat="1" applyAlignment="1">
      <alignment/>
    </xf>
    <xf numFmtId="38" fontId="0" fillId="0" borderId="0" xfId="0" applyNumberFormat="1" applyAlignment="1" quotePrefix="1">
      <alignment/>
    </xf>
    <xf numFmtId="38" fontId="0" fillId="0" borderId="7" xfId="0" applyNumberFormat="1" applyBorder="1" applyAlignment="1">
      <alignment/>
    </xf>
    <xf numFmtId="172" fontId="0" fillId="0" borderId="0" xfId="0" applyNumberFormat="1" applyAlignment="1">
      <alignment/>
    </xf>
    <xf numFmtId="172" fontId="0" fillId="0" borderId="8" xfId="0" applyNumberFormat="1" applyBorder="1" applyAlignment="1">
      <alignment/>
    </xf>
    <xf numFmtId="172" fontId="0" fillId="0" borderId="0" xfId="0" applyNumberFormat="1" applyBorder="1" applyAlignment="1">
      <alignment/>
    </xf>
    <xf numFmtId="38" fontId="0" fillId="0" borderId="0" xfId="0" applyNumberFormat="1" applyAlignment="1">
      <alignment horizontal="left" indent="1"/>
    </xf>
    <xf numFmtId="38" fontId="0" fillId="0" borderId="0" xfId="0" applyNumberFormat="1" applyBorder="1" applyAlignment="1">
      <alignment/>
    </xf>
    <xf numFmtId="38" fontId="6" fillId="2" borderId="0" xfId="0" applyNumberFormat="1" applyFont="1" applyFill="1" applyAlignment="1">
      <alignment/>
    </xf>
    <xf numFmtId="38" fontId="4" fillId="0" borderId="0" xfId="0" applyNumberFormat="1" applyFont="1" applyFill="1" applyAlignment="1">
      <alignment/>
    </xf>
    <xf numFmtId="38" fontId="0" fillId="0" borderId="0" xfId="0" applyNumberFormat="1" applyFill="1" applyAlignment="1">
      <alignment/>
    </xf>
    <xf numFmtId="15" fontId="0" fillId="0" borderId="0" xfId="0" applyNumberFormat="1" applyFill="1" applyAlignment="1" quotePrefix="1">
      <alignment horizontal="center"/>
    </xf>
    <xf numFmtId="0" fontId="0" fillId="0" borderId="0" xfId="0" applyNumberFormat="1" applyFill="1" applyAlignment="1">
      <alignment horizontal="center"/>
    </xf>
    <xf numFmtId="38" fontId="0" fillId="0" borderId="3" xfId="0" applyNumberFormat="1" applyFill="1" applyBorder="1" applyAlignment="1">
      <alignment/>
    </xf>
    <xf numFmtId="38" fontId="0" fillId="0" borderId="7" xfId="0" applyNumberFormat="1" applyFill="1" applyBorder="1" applyAlignment="1">
      <alignment/>
    </xf>
    <xf numFmtId="38" fontId="0" fillId="0" borderId="0" xfId="0" applyNumberFormat="1" applyFill="1" applyBorder="1" applyAlignment="1">
      <alignment/>
    </xf>
    <xf numFmtId="38" fontId="0" fillId="0" borderId="9" xfId="0" applyNumberFormat="1" applyFill="1" applyBorder="1" applyAlignment="1">
      <alignment/>
    </xf>
    <xf numFmtId="38" fontId="0" fillId="0" borderId="10" xfId="0" applyNumberFormat="1" applyFill="1" applyBorder="1" applyAlignment="1">
      <alignment/>
    </xf>
    <xf numFmtId="38" fontId="0" fillId="0" borderId="11" xfId="0" applyNumberFormat="1" applyFill="1" applyBorder="1" applyAlignment="1">
      <alignment/>
    </xf>
    <xf numFmtId="38" fontId="0" fillId="0" borderId="6" xfId="0" applyNumberFormat="1" applyFill="1" applyBorder="1" applyAlignment="1">
      <alignment/>
    </xf>
    <xf numFmtId="38" fontId="0" fillId="0" borderId="12" xfId="0" applyNumberFormat="1" applyFill="1" applyBorder="1" applyAlignment="1">
      <alignment/>
    </xf>
    <xf numFmtId="38" fontId="5" fillId="0" borderId="0" xfId="0" applyNumberFormat="1" applyFont="1" applyFill="1" applyAlignment="1">
      <alignment/>
    </xf>
    <xf numFmtId="15" fontId="0" fillId="0" borderId="0" xfId="0" applyNumberFormat="1" applyAlignment="1" quotePrefix="1">
      <alignment horizontal="center"/>
    </xf>
    <xf numFmtId="38" fontId="0" fillId="0" borderId="0" xfId="0" applyNumberFormat="1" applyAlignment="1" quotePrefix="1">
      <alignment horizontal="center"/>
    </xf>
    <xf numFmtId="38" fontId="0" fillId="0" borderId="9" xfId="0" applyNumberFormat="1" applyBorder="1" applyAlignment="1">
      <alignment/>
    </xf>
    <xf numFmtId="38" fontId="0" fillId="0" borderId="10" xfId="0" applyNumberFormat="1" applyBorder="1" applyAlignment="1">
      <alignment/>
    </xf>
    <xf numFmtId="38" fontId="0" fillId="0" borderId="11" xfId="0" applyNumberFormat="1" applyBorder="1" applyAlignment="1">
      <alignment/>
    </xf>
    <xf numFmtId="38" fontId="0" fillId="0" borderId="10" xfId="15" applyNumberFormat="1" applyBorder="1" applyAlignment="1">
      <alignment/>
    </xf>
    <xf numFmtId="38" fontId="7" fillId="0" borderId="0" xfId="0" applyNumberFormat="1" applyFont="1" applyAlignment="1">
      <alignment/>
    </xf>
    <xf numFmtId="38" fontId="0" fillId="0" borderId="10" xfId="0" applyNumberFormat="1" applyAlignment="1">
      <alignment/>
    </xf>
    <xf numFmtId="38" fontId="0" fillId="0" borderId="0" xfId="15" applyNumberFormat="1" applyAlignment="1">
      <alignment/>
    </xf>
    <xf numFmtId="38" fontId="0" fillId="0" borderId="7" xfId="15" applyNumberFormat="1" applyBorder="1" applyAlignment="1">
      <alignment/>
    </xf>
    <xf numFmtId="38" fontId="0" fillId="0" borderId="0" xfId="15" applyNumberFormat="1" applyBorder="1" applyAlignment="1">
      <alignment/>
    </xf>
    <xf numFmtId="173" fontId="0" fillId="0" borderId="0" xfId="15" applyNumberFormat="1" applyAlignment="1">
      <alignment/>
    </xf>
    <xf numFmtId="173" fontId="0" fillId="0" borderId="0" xfId="0" applyNumberFormat="1" applyAlignment="1">
      <alignment/>
    </xf>
    <xf numFmtId="173" fontId="0" fillId="0" borderId="7" xfId="0" applyNumberFormat="1" applyBorder="1" applyAlignment="1">
      <alignment/>
    </xf>
    <xf numFmtId="173" fontId="0" fillId="0" borderId="7" xfId="15" applyNumberFormat="1" applyBorder="1" applyAlignment="1">
      <alignment/>
    </xf>
    <xf numFmtId="38" fontId="6" fillId="2" borderId="0" xfId="0" applyNumberFormat="1" applyFont="1" applyFill="1" applyAlignment="1">
      <alignment/>
    </xf>
    <xf numFmtId="0" fontId="3" fillId="2" borderId="0" xfId="0" applyFont="1" applyFill="1" applyAlignment="1">
      <alignment/>
    </xf>
    <xf numFmtId="38" fontId="0" fillId="0" borderId="0" xfId="0" applyNumberFormat="1" applyBorder="1" applyAlignment="1">
      <alignment horizontal="center"/>
    </xf>
    <xf numFmtId="0" fontId="0" fillId="0" borderId="0" xfId="0" applyAlignment="1">
      <alignment horizontal="left"/>
    </xf>
    <xf numFmtId="38" fontId="1" fillId="0" borderId="0" xfId="0" applyNumberFormat="1" applyFont="1" applyAlignment="1">
      <alignment/>
    </xf>
    <xf numFmtId="174" fontId="0" fillId="0" borderId="0" xfId="15" applyNumberFormat="1" applyAlignment="1">
      <alignment/>
    </xf>
    <xf numFmtId="174" fontId="2" fillId="0" borderId="0" xfId="15" applyNumberFormat="1" applyFont="1" applyAlignment="1">
      <alignment horizontal="center" wrapText="1"/>
    </xf>
    <xf numFmtId="176" fontId="0" fillId="0" borderId="0" xfId="15" applyNumberFormat="1" applyAlignment="1">
      <alignment/>
    </xf>
    <xf numFmtId="176" fontId="0" fillId="0" borderId="1" xfId="15" applyNumberFormat="1" applyBorder="1" applyAlignment="1">
      <alignment/>
    </xf>
    <xf numFmtId="176" fontId="0" fillId="0" borderId="0" xfId="15" applyNumberFormat="1" applyBorder="1" applyAlignment="1">
      <alignment/>
    </xf>
    <xf numFmtId="0" fontId="0" fillId="0" borderId="0" xfId="0" applyFont="1" applyAlignment="1">
      <alignment wrapText="1"/>
    </xf>
    <xf numFmtId="176" fontId="0" fillId="0" borderId="0" xfId="15" applyNumberFormat="1" applyFill="1" applyAlignment="1">
      <alignment/>
    </xf>
    <xf numFmtId="174" fontId="0" fillId="0" borderId="0" xfId="15" applyNumberFormat="1" applyBorder="1" applyAlignment="1">
      <alignment/>
    </xf>
    <xf numFmtId="0" fontId="0" fillId="0" borderId="0" xfId="0" applyFill="1" applyAlignment="1">
      <alignment/>
    </xf>
    <xf numFmtId="175" fontId="3" fillId="2" borderId="0" xfId="0" applyNumberFormat="1" applyFont="1" applyFill="1" applyAlignment="1">
      <alignment horizontal="left"/>
    </xf>
    <xf numFmtId="38" fontId="3" fillId="2" borderId="0" xfId="0" applyNumberFormat="1" applyFont="1" applyFill="1" applyAlignment="1">
      <alignment/>
    </xf>
    <xf numFmtId="174" fontId="0" fillId="0" borderId="0" xfId="15" applyNumberFormat="1" applyFont="1" applyAlignment="1">
      <alignment horizontal="center" wrapText="1"/>
    </xf>
    <xf numFmtId="0" fontId="9" fillId="0" borderId="0" xfId="20" applyAlignment="1">
      <alignment/>
    </xf>
    <xf numFmtId="0" fontId="9" fillId="0" borderId="0" xfId="20" applyAlignment="1">
      <alignment horizontal="left" indent="1"/>
    </xf>
    <xf numFmtId="0" fontId="11" fillId="3" borderId="0" xfId="20" applyFont="1" applyFill="1" applyAlignment="1">
      <alignment horizontal="center" wrapText="1"/>
    </xf>
    <xf numFmtId="174" fontId="0" fillId="0" borderId="0" xfId="15" applyNumberFormat="1" applyAlignment="1">
      <alignment/>
    </xf>
    <xf numFmtId="176" fontId="0" fillId="0" borderId="0" xfId="15" applyNumberFormat="1" applyAlignment="1">
      <alignment/>
    </xf>
    <xf numFmtId="176" fontId="0" fillId="0" borderId="1" xfId="15" applyNumberFormat="1" applyBorder="1" applyAlignment="1">
      <alignment/>
    </xf>
    <xf numFmtId="176" fontId="0" fillId="0" borderId="0" xfId="15" applyNumberFormat="1" applyBorder="1" applyAlignment="1">
      <alignment/>
    </xf>
    <xf numFmtId="38" fontId="4" fillId="0" borderId="0" xfId="0" applyNumberFormat="1" applyFont="1" applyAlignment="1">
      <alignment wrapText="1"/>
    </xf>
    <xf numFmtId="0" fontId="0" fillId="0" borderId="0" xfId="0" applyFont="1" applyAlignment="1">
      <alignment/>
    </xf>
    <xf numFmtId="0" fontId="1" fillId="4" borderId="13" xfId="0" applyFont="1" applyFill="1" applyBorder="1" applyAlignment="1">
      <alignment/>
    </xf>
    <xf numFmtId="176" fontId="0" fillId="0" borderId="0" xfId="0" applyNumberFormat="1" applyFont="1" applyAlignment="1">
      <alignment/>
    </xf>
    <xf numFmtId="0" fontId="1" fillId="5" borderId="13" xfId="0" applyFont="1" applyFill="1" applyBorder="1" applyAlignment="1">
      <alignment wrapText="1"/>
    </xf>
    <xf numFmtId="0" fontId="0" fillId="2" borderId="0" xfId="0" applyFont="1" applyFill="1" applyAlignment="1">
      <alignment/>
    </xf>
    <xf numFmtId="0" fontId="11" fillId="0" borderId="0" xfId="20" applyFont="1" applyFill="1" applyAlignment="1">
      <alignment horizontal="center" wrapText="1"/>
    </xf>
    <xf numFmtId="0" fontId="0" fillId="0" borderId="0" xfId="21">
      <alignment/>
      <protection/>
    </xf>
    <xf numFmtId="175" fontId="1" fillId="0" borderId="0" xfId="21" applyNumberFormat="1" applyFont="1" applyAlignment="1">
      <alignment horizontal="left"/>
      <protection/>
    </xf>
    <xf numFmtId="0" fontId="0" fillId="0" borderId="0" xfId="21" applyFont="1">
      <alignment/>
      <protection/>
    </xf>
    <xf numFmtId="0" fontId="1" fillId="0" borderId="0" xfId="0" applyFont="1" applyFill="1" applyAlignment="1">
      <alignment/>
    </xf>
    <xf numFmtId="38" fontId="6" fillId="2" borderId="0" xfId="21" applyNumberFormat="1" applyFont="1" applyFill="1">
      <alignment/>
      <protection/>
    </xf>
    <xf numFmtId="0" fontId="0" fillId="2" borderId="0" xfId="21" applyFill="1">
      <alignment/>
      <protection/>
    </xf>
    <xf numFmtId="15" fontId="0" fillId="0" borderId="0" xfId="21" applyNumberFormat="1" applyFont="1" applyFill="1" applyAlignment="1">
      <alignment horizontal="center"/>
      <protection/>
    </xf>
    <xf numFmtId="0" fontId="0" fillId="0" borderId="0" xfId="21" applyFont="1" applyFill="1" applyAlignment="1">
      <alignment horizontal="center"/>
      <protection/>
    </xf>
    <xf numFmtId="38" fontId="6" fillId="0" borderId="0" xfId="21" applyNumberFormat="1" applyFont="1" applyFill="1">
      <alignment/>
      <protection/>
    </xf>
    <xf numFmtId="0" fontId="0" fillId="0" borderId="0" xfId="21" applyFill="1">
      <alignment/>
      <protection/>
    </xf>
    <xf numFmtId="0" fontId="1" fillId="0" borderId="0" xfId="21" applyFont="1">
      <alignment/>
      <protection/>
    </xf>
    <xf numFmtId="0" fontId="1" fillId="0" borderId="0" xfId="0" applyFont="1" applyAlignment="1" quotePrefix="1">
      <alignment horizontal="center"/>
    </xf>
    <xf numFmtId="0" fontId="1" fillId="6" borderId="7" xfId="0" applyFont="1" applyFill="1" applyBorder="1" applyAlignment="1">
      <alignment/>
    </xf>
    <xf numFmtId="173" fontId="0" fillId="0" borderId="0" xfId="15" applyNumberFormat="1" applyFont="1" applyAlignment="1">
      <alignment/>
    </xf>
    <xf numFmtId="173" fontId="1" fillId="6" borderId="7" xfId="15" applyNumberFormat="1" applyFont="1" applyFill="1" applyBorder="1" applyAlignment="1">
      <alignment/>
    </xf>
    <xf numFmtId="0" fontId="1" fillId="0" borderId="7" xfId="0" applyFont="1" applyBorder="1" applyAlignment="1">
      <alignment/>
    </xf>
    <xf numFmtId="173" fontId="1" fillId="0" borderId="7" xfId="15" applyNumberFormat="1"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4" xfId="0" applyFont="1" applyBorder="1" applyAlignment="1">
      <alignment horizontal="center"/>
    </xf>
    <xf numFmtId="0" fontId="0" fillId="0" borderId="0" xfId="0" applyFont="1" applyBorder="1" applyAlignment="1">
      <alignment horizontal="center"/>
    </xf>
    <xf numFmtId="0" fontId="0" fillId="0" borderId="15" xfId="0" applyFont="1" applyBorder="1" applyAlignment="1">
      <alignment horizontal="center"/>
    </xf>
    <xf numFmtId="0" fontId="0" fillId="0" borderId="10" xfId="0" applyFont="1" applyBorder="1" applyAlignment="1">
      <alignment/>
    </xf>
    <xf numFmtId="173" fontId="0" fillId="0" borderId="14" xfId="15" applyNumberFormat="1" applyFont="1" applyBorder="1" applyAlignment="1">
      <alignment/>
    </xf>
    <xf numFmtId="173" fontId="0" fillId="0" borderId="0" xfId="15" applyNumberFormat="1" applyFont="1" applyBorder="1" applyAlignment="1">
      <alignment/>
    </xf>
    <xf numFmtId="173" fontId="0" fillId="0" borderId="15" xfId="15" applyNumberFormat="1" applyFont="1" applyBorder="1" applyAlignment="1">
      <alignment/>
    </xf>
    <xf numFmtId="0" fontId="0" fillId="0" borderId="11" xfId="0" applyFont="1" applyBorder="1" applyAlignment="1">
      <alignment/>
    </xf>
    <xf numFmtId="173" fontId="0" fillId="0" borderId="5" xfId="15" applyNumberFormat="1" applyFont="1" applyBorder="1" applyAlignment="1">
      <alignment/>
    </xf>
    <xf numFmtId="173" fontId="0" fillId="0" borderId="1" xfId="15" applyNumberFormat="1" applyFont="1" applyBorder="1" applyAlignment="1">
      <alignment/>
    </xf>
    <xf numFmtId="173" fontId="0" fillId="0" borderId="6" xfId="15" applyNumberFormat="1" applyFont="1" applyBorder="1" applyAlignment="1">
      <alignment/>
    </xf>
    <xf numFmtId="0" fontId="0" fillId="0" borderId="1" xfId="0" applyFont="1" applyBorder="1" applyAlignment="1">
      <alignment/>
    </xf>
    <xf numFmtId="38" fontId="7" fillId="0" borderId="1" xfId="0" applyNumberFormat="1" applyFont="1" applyBorder="1" applyAlignment="1">
      <alignment/>
    </xf>
    <xf numFmtId="38" fontId="7" fillId="0" borderId="12" xfId="0" applyNumberFormat="1" applyFont="1" applyBorder="1" applyAlignment="1">
      <alignment/>
    </xf>
    <xf numFmtId="10" fontId="7" fillId="0" borderId="0" xfId="22" applyNumberFormat="1" applyFont="1" applyAlignment="1">
      <alignment/>
    </xf>
    <xf numFmtId="38" fontId="7" fillId="0" borderId="0" xfId="0" applyNumberFormat="1" applyFont="1" applyAlignment="1">
      <alignment wrapText="1"/>
    </xf>
    <xf numFmtId="38" fontId="1" fillId="0" borderId="0" xfId="0" applyNumberFormat="1" applyFont="1" applyAlignment="1">
      <alignment wrapText="1"/>
    </xf>
    <xf numFmtId="173" fontId="0" fillId="0" borderId="1" xfId="15" applyNumberFormat="1" applyBorder="1" applyAlignment="1">
      <alignment/>
    </xf>
    <xf numFmtId="174" fontId="0" fillId="0" borderId="0" xfId="15" applyNumberFormat="1" applyFont="1" applyAlignment="1">
      <alignment/>
    </xf>
    <xf numFmtId="173" fontId="0" fillId="0" borderId="0" xfId="15" applyNumberFormat="1" applyAlignment="1">
      <alignment/>
    </xf>
    <xf numFmtId="173" fontId="0" fillId="0" borderId="1" xfId="15" applyNumberFormat="1" applyBorder="1" applyAlignment="1">
      <alignment/>
    </xf>
    <xf numFmtId="173" fontId="0" fillId="0" borderId="7" xfId="15" applyNumberFormat="1" applyBorder="1" applyAlignment="1">
      <alignment/>
    </xf>
    <xf numFmtId="0" fontId="12" fillId="0" borderId="0" xfId="0" applyFont="1" applyAlignment="1">
      <alignment/>
    </xf>
    <xf numFmtId="174" fontId="12" fillId="0" borderId="0" xfId="15" applyNumberFormat="1" applyFont="1" applyAlignment="1">
      <alignment/>
    </xf>
    <xf numFmtId="173" fontId="1" fillId="5" borderId="13" xfId="15" applyNumberFormat="1" applyFont="1" applyFill="1" applyBorder="1" applyAlignment="1">
      <alignment/>
    </xf>
    <xf numFmtId="173" fontId="1" fillId="4" borderId="13" xfId="15" applyNumberFormat="1" applyFont="1" applyFill="1" applyBorder="1" applyAlignment="1">
      <alignment/>
    </xf>
    <xf numFmtId="0" fontId="0" fillId="0" borderId="0" xfId="0" applyFont="1" applyBorder="1" applyAlignment="1">
      <alignment/>
    </xf>
    <xf numFmtId="0" fontId="1" fillId="0" borderId="0" xfId="0" applyFont="1" applyFill="1" applyBorder="1" applyAlignment="1">
      <alignment wrapText="1"/>
    </xf>
    <xf numFmtId="176" fontId="0" fillId="0" borderId="0" xfId="15" applyNumberFormat="1" applyFont="1" applyBorder="1" applyAlignment="1">
      <alignment/>
    </xf>
    <xf numFmtId="0" fontId="1" fillId="2" borderId="11" xfId="0" applyFont="1" applyFill="1" applyBorder="1" applyAlignment="1">
      <alignment/>
    </xf>
    <xf numFmtId="43" fontId="1" fillId="2" borderId="11" xfId="0" applyNumberFormat="1" applyFont="1" applyFill="1" applyBorder="1" applyAlignment="1">
      <alignment horizontal="center" wrapText="1"/>
    </xf>
    <xf numFmtId="0" fontId="1" fillId="2" borderId="2" xfId="0" applyFont="1" applyFill="1" applyBorder="1" applyAlignment="1">
      <alignment/>
    </xf>
    <xf numFmtId="0" fontId="0" fillId="2" borderId="3" xfId="0" applyFont="1" applyFill="1" applyBorder="1" applyAlignment="1">
      <alignment/>
    </xf>
    <xf numFmtId="0" fontId="1" fillId="2" borderId="4" xfId="0" applyFont="1" applyFill="1" applyBorder="1" applyAlignment="1">
      <alignment/>
    </xf>
    <xf numFmtId="0" fontId="1" fillId="2" borderId="5" xfId="0" applyFont="1" applyFill="1" applyBorder="1" applyAlignment="1">
      <alignment/>
    </xf>
    <xf numFmtId="0" fontId="0" fillId="2" borderId="1" xfId="0" applyFont="1" applyFill="1" applyBorder="1" applyAlignment="1">
      <alignment/>
    </xf>
    <xf numFmtId="0" fontId="1" fillId="2" borderId="6" xfId="0" applyFont="1" applyFill="1" applyBorder="1" applyAlignment="1">
      <alignment/>
    </xf>
    <xf numFmtId="173" fontId="1" fillId="0" borderId="0" xfId="15" applyNumberFormat="1" applyFont="1" applyBorder="1" applyAlignment="1">
      <alignment/>
    </xf>
    <xf numFmtId="173" fontId="1" fillId="0" borderId="0" xfId="0" applyNumberFormat="1" applyFont="1" applyAlignment="1">
      <alignment/>
    </xf>
    <xf numFmtId="0" fontId="0" fillId="0" borderId="10" xfId="0" applyBorder="1" applyAlignment="1">
      <alignment/>
    </xf>
    <xf numFmtId="0" fontId="13" fillId="0" borderId="0" xfId="0" applyFont="1" applyAlignment="1">
      <alignment/>
    </xf>
    <xf numFmtId="0" fontId="14" fillId="0" borderId="0" xfId="0" applyFont="1" applyAlignment="1">
      <alignment/>
    </xf>
    <xf numFmtId="0" fontId="0" fillId="0" borderId="1" xfId="0" applyBorder="1" applyAlignment="1">
      <alignment/>
    </xf>
    <xf numFmtId="0" fontId="0" fillId="0" borderId="0" xfId="0" applyFont="1" applyFill="1" applyBorder="1" applyAlignment="1">
      <alignment/>
    </xf>
    <xf numFmtId="0" fontId="0" fillId="0" borderId="0" xfId="0" applyFont="1" applyFill="1" applyAlignment="1">
      <alignment/>
    </xf>
    <xf numFmtId="0" fontId="8" fillId="0" borderId="0" xfId="0" applyFont="1" applyFill="1" applyBorder="1" applyAlignment="1">
      <alignment/>
    </xf>
    <xf numFmtId="0" fontId="12" fillId="0" borderId="0" xfId="0" applyFont="1" applyFill="1" applyAlignment="1">
      <alignment/>
    </xf>
    <xf numFmtId="0" fontId="2" fillId="0" borderId="0" xfId="0" applyFont="1" applyFill="1" applyAlignment="1">
      <alignment/>
    </xf>
    <xf numFmtId="0" fontId="15" fillId="0" borderId="0" xfId="0" applyFont="1" applyFill="1" applyAlignment="1">
      <alignment/>
    </xf>
    <xf numFmtId="38" fontId="12" fillId="0" borderId="0" xfId="0" applyNumberFormat="1" applyFont="1" applyAlignment="1">
      <alignment wrapText="1"/>
    </xf>
    <xf numFmtId="0" fontId="12" fillId="0" borderId="0" xfId="0" applyFont="1" applyFill="1" applyAlignment="1">
      <alignment/>
    </xf>
    <xf numFmtId="38" fontId="9" fillId="0" borderId="0" xfId="20" applyNumberFormat="1" applyFont="1" applyAlignment="1">
      <alignment wrapText="1"/>
    </xf>
    <xf numFmtId="38" fontId="6" fillId="0" borderId="16" xfId="0" applyNumberFormat="1" applyFont="1" applyFill="1" applyBorder="1" applyAlignment="1">
      <alignment/>
    </xf>
    <xf numFmtId="38" fontId="0" fillId="0" borderId="17" xfId="0" applyNumberFormat="1" applyBorder="1" applyAlignment="1">
      <alignment horizontal="center"/>
    </xf>
    <xf numFmtId="0" fontId="0" fillId="0" borderId="17" xfId="0" applyFont="1" applyFill="1" applyBorder="1" applyAlignment="1">
      <alignment/>
    </xf>
    <xf numFmtId="38" fontId="0" fillId="0" borderId="18" xfId="0" applyNumberFormat="1" applyBorder="1" applyAlignment="1">
      <alignment horizontal="center"/>
    </xf>
    <xf numFmtId="38" fontId="6" fillId="0" borderId="19" xfId="0" applyNumberFormat="1" applyFont="1" applyFill="1" applyBorder="1" applyAlignment="1">
      <alignment/>
    </xf>
    <xf numFmtId="0" fontId="0" fillId="0" borderId="0" xfId="0" applyFont="1" applyFill="1" applyBorder="1" applyAlignment="1">
      <alignment horizontal="center"/>
    </xf>
    <xf numFmtId="38" fontId="0" fillId="0" borderId="20" xfId="0" applyNumberFormat="1" applyBorder="1" applyAlignment="1">
      <alignment horizontal="center"/>
    </xf>
    <xf numFmtId="15" fontId="0" fillId="0" borderId="0" xfId="0" applyNumberFormat="1" applyBorder="1" applyAlignment="1" quotePrefix="1">
      <alignment horizontal="center"/>
    </xf>
    <xf numFmtId="15" fontId="0" fillId="0" borderId="20" xfId="0" applyNumberFormat="1" applyBorder="1" applyAlignment="1" quotePrefix="1">
      <alignment horizontal="center"/>
    </xf>
    <xf numFmtId="0" fontId="0" fillId="0" borderId="19" xfId="0" applyFont="1" applyFill="1" applyBorder="1" applyAlignment="1">
      <alignment/>
    </xf>
    <xf numFmtId="0" fontId="0" fillId="0" borderId="0" xfId="0" applyNumberFormat="1" applyBorder="1" applyAlignment="1">
      <alignment horizontal="center"/>
    </xf>
    <xf numFmtId="0" fontId="0" fillId="0" borderId="20" xfId="0" applyNumberFormat="1" applyBorder="1" applyAlignment="1">
      <alignment horizontal="center"/>
    </xf>
    <xf numFmtId="0" fontId="1" fillId="0" borderId="19" xfId="0" applyFont="1" applyFill="1" applyBorder="1" applyAlignment="1">
      <alignment/>
    </xf>
    <xf numFmtId="0" fontId="0" fillId="0" borderId="20" xfId="0" applyFont="1" applyFill="1" applyBorder="1" applyAlignment="1">
      <alignment horizontal="center"/>
    </xf>
    <xf numFmtId="38" fontId="0" fillId="0" borderId="0" xfId="0" applyNumberFormat="1" applyFont="1" applyFill="1" applyBorder="1" applyAlignment="1">
      <alignment/>
    </xf>
    <xf numFmtId="181" fontId="0" fillId="0" borderId="0" xfId="22" applyNumberFormat="1" applyFont="1" applyFill="1" applyBorder="1" applyAlignment="1">
      <alignment/>
    </xf>
    <xf numFmtId="38" fontId="0" fillId="0" borderId="20" xfId="0" applyNumberFormat="1" applyFont="1" applyFill="1" applyBorder="1" applyAlignment="1">
      <alignment/>
    </xf>
    <xf numFmtId="181" fontId="0" fillId="0" borderId="20" xfId="0" applyNumberFormat="1" applyFont="1" applyFill="1" applyBorder="1" applyAlignment="1">
      <alignment horizontal="right"/>
    </xf>
    <xf numFmtId="181" fontId="0" fillId="0" borderId="20" xfId="22" applyNumberFormat="1" applyFont="1" applyFill="1" applyBorder="1" applyAlignment="1">
      <alignment/>
    </xf>
    <xf numFmtId="0" fontId="0" fillId="0" borderId="20" xfId="0" applyFont="1" applyFill="1" applyBorder="1" applyAlignment="1">
      <alignment/>
    </xf>
    <xf numFmtId="186" fontId="0" fillId="0" borderId="0" xfId="0" applyNumberFormat="1" applyFont="1" applyFill="1" applyBorder="1" applyAlignment="1">
      <alignment/>
    </xf>
    <xf numFmtId="186" fontId="0" fillId="0" borderId="20" xfId="0" applyNumberFormat="1" applyFont="1" applyFill="1" applyBorder="1" applyAlignment="1">
      <alignment/>
    </xf>
    <xf numFmtId="180" fontId="0" fillId="0" borderId="0" xfId="15" applyNumberFormat="1" applyFont="1" applyFill="1" applyBorder="1" applyAlignment="1">
      <alignment/>
    </xf>
    <xf numFmtId="172" fontId="0" fillId="0" borderId="0" xfId="0" applyNumberFormat="1" applyFont="1" applyFill="1" applyBorder="1" applyAlignment="1">
      <alignment/>
    </xf>
    <xf numFmtId="172" fontId="0" fillId="0" borderId="20" xfId="0" applyNumberFormat="1" applyFont="1" applyFill="1" applyBorder="1" applyAlignment="1">
      <alignment/>
    </xf>
    <xf numFmtId="173" fontId="0" fillId="0" borderId="0" xfId="15" applyNumberFormat="1" applyFont="1" applyFill="1" applyBorder="1" applyAlignment="1">
      <alignment/>
    </xf>
    <xf numFmtId="173" fontId="0" fillId="0" borderId="20" xfId="15" applyNumberFormat="1" applyFont="1" applyFill="1" applyBorder="1" applyAlignment="1">
      <alignment/>
    </xf>
    <xf numFmtId="0" fontId="12" fillId="0" borderId="19" xfId="0" applyFont="1" applyFill="1" applyBorder="1" applyAlignment="1">
      <alignment/>
    </xf>
    <xf numFmtId="0" fontId="12" fillId="0" borderId="21" xfId="0" applyFont="1" applyBorder="1" applyAlignment="1">
      <alignment/>
    </xf>
    <xf numFmtId="0" fontId="0" fillId="0" borderId="22" xfId="0" applyFont="1" applyFill="1" applyBorder="1" applyAlignment="1">
      <alignment/>
    </xf>
    <xf numFmtId="0" fontId="0" fillId="0" borderId="23" xfId="0" applyFont="1" applyFill="1" applyBorder="1" applyAlignment="1">
      <alignment/>
    </xf>
    <xf numFmtId="173" fontId="0" fillId="0" borderId="10" xfId="15" applyNumberFormat="1" applyBorder="1" applyAlignment="1">
      <alignment/>
    </xf>
    <xf numFmtId="176" fontId="0" fillId="0" borderId="0" xfId="15" applyNumberFormat="1" applyFont="1" applyFill="1" applyAlignment="1">
      <alignment/>
    </xf>
    <xf numFmtId="9" fontId="0" fillId="0" borderId="0" xfId="22" applyAlignment="1">
      <alignment/>
    </xf>
    <xf numFmtId="181" fontId="0" fillId="0" borderId="0" xfId="22" applyNumberFormat="1" applyAlignment="1">
      <alignment/>
    </xf>
    <xf numFmtId="9" fontId="0" fillId="0" borderId="1" xfId="22" applyBorder="1" applyAlignment="1">
      <alignment/>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UK GAAP summary for short for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39"/>
  <sheetViews>
    <sheetView tabSelected="1" workbookViewId="0" topLeftCell="A2">
      <selection activeCell="A1" sqref="A1"/>
    </sheetView>
  </sheetViews>
  <sheetFormatPr defaultColWidth="9.140625" defaultRowHeight="12.75"/>
  <cols>
    <col min="1" max="1" width="94.140625" style="0" customWidth="1"/>
  </cols>
  <sheetData>
    <row r="2" ht="12.75">
      <c r="A2" s="144" t="s">
        <v>257</v>
      </c>
    </row>
    <row r="3" ht="12.75">
      <c r="A3" s="145"/>
    </row>
    <row r="4" ht="12.75">
      <c r="A4" s="146"/>
    </row>
    <row r="7" ht="15.75">
      <c r="A7" s="4" t="s">
        <v>4</v>
      </c>
    </row>
    <row r="9" ht="38.25">
      <c r="A9" s="3" t="s">
        <v>2</v>
      </c>
    </row>
    <row r="12" ht="15.75">
      <c r="A12" s="4" t="s">
        <v>0</v>
      </c>
    </row>
    <row r="13" ht="12.75">
      <c r="A13" s="2"/>
    </row>
    <row r="14" ht="51">
      <c r="A14" s="3" t="s">
        <v>1</v>
      </c>
    </row>
    <row r="16" ht="25.5">
      <c r="A16" s="3" t="s">
        <v>3</v>
      </c>
    </row>
    <row r="19" ht="15.75">
      <c r="A19" s="4" t="s">
        <v>5</v>
      </c>
    </row>
    <row r="21" ht="12.75">
      <c r="A21" s="71" t="s">
        <v>276</v>
      </c>
    </row>
    <row r="22" ht="12.75">
      <c r="A22" s="71" t="s">
        <v>294</v>
      </c>
    </row>
    <row r="23" ht="12.75">
      <c r="A23" s="72" t="s">
        <v>277</v>
      </c>
    </row>
    <row r="24" ht="12.75">
      <c r="A24" s="71" t="s">
        <v>278</v>
      </c>
    </row>
    <row r="25" ht="12.75">
      <c r="A25" s="71" t="s">
        <v>279</v>
      </c>
    </row>
    <row r="26" ht="12.75">
      <c r="A26" t="s">
        <v>280</v>
      </c>
    </row>
    <row r="27" ht="12.75">
      <c r="A27" s="72" t="s">
        <v>281</v>
      </c>
    </row>
    <row r="28" ht="12.75">
      <c r="A28" s="72" t="s">
        <v>282</v>
      </c>
    </row>
    <row r="29" ht="12.75">
      <c r="A29" s="72" t="s">
        <v>283</v>
      </c>
    </row>
    <row r="30" ht="12.75">
      <c r="A30" s="72" t="s">
        <v>284</v>
      </c>
    </row>
    <row r="31" ht="12.75">
      <c r="A31" s="72" t="s">
        <v>285</v>
      </c>
    </row>
    <row r="32" ht="12.75">
      <c r="A32" s="72" t="s">
        <v>286</v>
      </c>
    </row>
    <row r="33" ht="12.75">
      <c r="A33" s="72" t="s">
        <v>287</v>
      </c>
    </row>
    <row r="34" ht="12.75">
      <c r="A34" s="72" t="s">
        <v>288</v>
      </c>
    </row>
    <row r="35" ht="12.75">
      <c r="A35" s="72" t="s">
        <v>289</v>
      </c>
    </row>
    <row r="36" ht="12.75">
      <c r="A36" s="72" t="s">
        <v>290</v>
      </c>
    </row>
    <row r="37" ht="12.75">
      <c r="A37" s="57" t="s">
        <v>291</v>
      </c>
    </row>
    <row r="38" ht="12.75">
      <c r="A38" s="72" t="s">
        <v>292</v>
      </c>
    </row>
    <row r="39" ht="12.75">
      <c r="A39" s="72" t="s">
        <v>293</v>
      </c>
    </row>
  </sheetData>
  <hyperlinks>
    <hyperlink ref="A21" location="'1.Salient Info'!A1" display="1. Salient Financial Information"/>
    <hyperlink ref="A23" location="'2.1. Headline EPS'!A1" display="2.1. Headline EPS"/>
    <hyperlink ref="A22" location="'2. P&amp;L'!A1" display="2. Consolidated Profit and Loss Accounts"/>
    <hyperlink ref="A24" location="'3. Balance Sheet'!A1" display="3. Consolidated Balance Sheets"/>
    <hyperlink ref="A25" location="'4. Cash Flow Statement'!A1" display="4. Consolidated Cash Flow Statements"/>
    <hyperlink ref="A27" location="'5.1. Geog 2002'!A1" display="5.1. Geographical analysis 2002"/>
    <hyperlink ref="A28" location="'5.2. Geog 2001'!A1" display="5.2. Geographical analysis 2001"/>
    <hyperlink ref="A29" location="'5.3. Geog 2000'!A1" display="5.3. Geographical analysis 2000"/>
    <hyperlink ref="A30" location="'5.4. Business 2002'!A1" display="5.4. Business analysis 2002"/>
    <hyperlink ref="A31" location="'5.5. Business 2001 '!A1" display="5.5. Business analysis 2001"/>
    <hyperlink ref="A32" location="'5.6. Business 2000'!A1" display="5.6. Business analysis 2000"/>
    <hyperlink ref="A33" location="'5.7. Geog and Business '!A1" display="5.7. Geographic and business analysis of operating profit before tax and goodwill amortisation: 2002,2001,2000"/>
    <hyperlink ref="A34" location="'5.8. Business additional info'!A1" display="5.8. Further breakdowns of business line operating profit before tax and goodwill amortisation"/>
    <hyperlink ref="A35" location="'5.9. Balance Sheet Info Geog'!A1" display="5.9. Further analysis of key balance sheet items by geography"/>
    <hyperlink ref="A36" location="'5.10. Employees'!A1" display="5.10. Analysis of employees by business and geography"/>
    <hyperlink ref="A38" location="'6.1. Admin expenses'!A1" display="6.1. Analysis of administrative expenses"/>
    <hyperlink ref="A39" location="'6.2. Asset Quality'!A1" display="6.2. Asset quality"/>
  </hyperlinks>
  <printOptions/>
  <pageMargins left="0.75" right="0.75" top="1" bottom="1" header="0.5" footer="0.5"/>
  <pageSetup horizontalDpi="300" verticalDpi="300" orientation="portrait" scale="80" r:id="rId1"/>
</worksheet>
</file>

<file path=xl/worksheets/sheet10.xml><?xml version="1.0" encoding="utf-8"?>
<worksheet xmlns="http://schemas.openxmlformats.org/spreadsheetml/2006/main" xmlns:r="http://schemas.openxmlformats.org/officeDocument/2006/relationships">
  <dimension ref="A1:I43"/>
  <sheetViews>
    <sheetView workbookViewId="0" topLeftCell="A1">
      <selection activeCell="G2" sqref="G2"/>
    </sheetView>
  </sheetViews>
  <sheetFormatPr defaultColWidth="9.140625" defaultRowHeight="12.75"/>
  <cols>
    <col min="1" max="1" width="42.28125" style="0" customWidth="1"/>
    <col min="2" max="2" width="14.140625" style="0" customWidth="1"/>
    <col min="3" max="3" width="13.00390625" style="0" customWidth="1"/>
    <col min="4" max="4" width="14.57421875" style="0" customWidth="1"/>
    <col min="5" max="5" width="12.7109375" style="0" customWidth="1"/>
    <col min="6" max="6" width="12.8515625" style="0" customWidth="1"/>
    <col min="7" max="7" width="11.7109375" style="0" customWidth="1"/>
  </cols>
  <sheetData>
    <row r="1" spans="1:7" ht="15.75">
      <c r="A1" s="25" t="s">
        <v>6</v>
      </c>
      <c r="B1" s="74"/>
      <c r="C1" s="74"/>
      <c r="D1" s="74"/>
      <c r="E1" s="74"/>
      <c r="F1" s="74"/>
      <c r="G1" s="74"/>
    </row>
    <row r="2" spans="1:7" ht="26.25">
      <c r="A2" s="25" t="s">
        <v>150</v>
      </c>
      <c r="B2" s="74"/>
      <c r="C2" s="74"/>
      <c r="D2" s="74"/>
      <c r="E2" s="74"/>
      <c r="F2" s="74"/>
      <c r="G2" s="73" t="s">
        <v>164</v>
      </c>
    </row>
    <row r="3" spans="1:7" ht="15.75">
      <c r="A3" s="68">
        <v>37346</v>
      </c>
      <c r="B3" s="74"/>
      <c r="C3" s="74"/>
      <c r="D3" s="74"/>
      <c r="E3" s="74"/>
      <c r="F3" s="74"/>
      <c r="G3" s="74"/>
    </row>
    <row r="4" spans="1:7" ht="15.75">
      <c r="A4" s="69" t="s">
        <v>167</v>
      </c>
      <c r="B4" s="74"/>
      <c r="C4" s="74"/>
      <c r="D4" s="74"/>
      <c r="E4" s="74"/>
      <c r="F4" s="74"/>
      <c r="G4" s="74"/>
    </row>
    <row r="5" spans="1:7" ht="12.75">
      <c r="A5" s="58"/>
      <c r="B5" s="74"/>
      <c r="C5" s="74"/>
      <c r="D5" s="74"/>
      <c r="E5" s="74"/>
      <c r="F5" s="74"/>
      <c r="G5" s="74"/>
    </row>
    <row r="6" spans="1:7" ht="51">
      <c r="A6" s="6" t="s">
        <v>11</v>
      </c>
      <c r="B6" s="60" t="s">
        <v>165</v>
      </c>
      <c r="C6" s="60" t="s">
        <v>135</v>
      </c>
      <c r="D6" s="60" t="s">
        <v>182</v>
      </c>
      <c r="E6" s="60" t="s">
        <v>161</v>
      </c>
      <c r="F6" s="60" t="s">
        <v>225</v>
      </c>
      <c r="G6" s="60" t="s">
        <v>154</v>
      </c>
    </row>
    <row r="7" spans="1:7" ht="12.75">
      <c r="A7" s="6"/>
      <c r="B7" s="70" t="s">
        <v>159</v>
      </c>
      <c r="C7" s="70" t="s">
        <v>159</v>
      </c>
      <c r="D7" s="70" t="s">
        <v>159</v>
      </c>
      <c r="E7" s="70" t="s">
        <v>159</v>
      </c>
      <c r="F7" s="70" t="s">
        <v>159</v>
      </c>
      <c r="G7" s="70" t="s">
        <v>159</v>
      </c>
    </row>
    <row r="8" spans="1:7" ht="12.75">
      <c r="A8" s="6" t="s">
        <v>11</v>
      </c>
      <c r="B8" s="74"/>
      <c r="C8" s="74"/>
      <c r="D8" s="74"/>
      <c r="E8" s="74"/>
      <c r="F8" s="74"/>
      <c r="G8" s="74"/>
    </row>
    <row r="9" spans="1:7" ht="12.75">
      <c r="A9" s="6" t="s">
        <v>162</v>
      </c>
      <c r="B9" s="123">
        <v>3125</v>
      </c>
      <c r="C9" s="123">
        <v>75567</v>
      </c>
      <c r="D9" s="123">
        <v>67426</v>
      </c>
      <c r="E9" s="123">
        <v>4761</v>
      </c>
      <c r="F9" s="123">
        <v>8238</v>
      </c>
      <c r="G9" s="123">
        <f>SUM(B9:F9)</f>
        <v>159117</v>
      </c>
    </row>
    <row r="10" spans="1:7" ht="12.75">
      <c r="A10" s="6" t="s">
        <v>17</v>
      </c>
      <c r="B10" s="123">
        <v>1382</v>
      </c>
      <c r="C10" s="123">
        <v>61</v>
      </c>
      <c r="D10" s="123">
        <v>238</v>
      </c>
      <c r="E10" s="123">
        <v>68</v>
      </c>
      <c r="F10" s="123">
        <v>259</v>
      </c>
      <c r="G10" s="123">
        <f aca="true" t="shared" si="0" ref="G10:G33">SUM(B10:F10)</f>
        <v>2008</v>
      </c>
    </row>
    <row r="11" spans="1:7" ht="12.75">
      <c r="A11" s="6" t="s">
        <v>223</v>
      </c>
      <c r="B11" s="123">
        <v>76978</v>
      </c>
      <c r="C11" s="123">
        <v>109250</v>
      </c>
      <c r="D11" s="123">
        <v>13807</v>
      </c>
      <c r="E11" s="123">
        <v>97852</v>
      </c>
      <c r="F11" s="123">
        <v>52331</v>
      </c>
      <c r="G11" s="123">
        <f t="shared" si="0"/>
        <v>350218</v>
      </c>
    </row>
    <row r="12" spans="1:7" ht="12.75">
      <c r="A12" s="6" t="s">
        <v>22</v>
      </c>
      <c r="B12" s="123">
        <v>9045</v>
      </c>
      <c r="C12" s="123">
        <v>2526</v>
      </c>
      <c r="D12" s="123">
        <v>24668</v>
      </c>
      <c r="E12" s="123">
        <v>-1579</v>
      </c>
      <c r="F12" s="123">
        <v>10640</v>
      </c>
      <c r="G12" s="123">
        <f t="shared" si="0"/>
        <v>45300</v>
      </c>
    </row>
    <row r="13" spans="1:7" ht="12.75">
      <c r="A13" s="6" t="s">
        <v>23</v>
      </c>
      <c r="B13" s="123">
        <v>0</v>
      </c>
      <c r="C13" s="123">
        <v>0</v>
      </c>
      <c r="D13" s="123">
        <v>0</v>
      </c>
      <c r="E13" s="123">
        <v>31079</v>
      </c>
      <c r="F13" s="123">
        <v>0</v>
      </c>
      <c r="G13" s="123">
        <f t="shared" si="0"/>
        <v>31079</v>
      </c>
    </row>
    <row r="14" spans="1:7" ht="12.75">
      <c r="A14" s="6" t="s">
        <v>24</v>
      </c>
      <c r="B14" s="123">
        <v>24020</v>
      </c>
      <c r="C14" s="123">
        <v>3750</v>
      </c>
      <c r="D14" s="123">
        <v>1681</v>
      </c>
      <c r="E14" s="123">
        <v>-558</v>
      </c>
      <c r="F14" s="123">
        <v>2056</v>
      </c>
      <c r="G14" s="123">
        <f t="shared" si="0"/>
        <v>30949</v>
      </c>
    </row>
    <row r="15" spans="1:7" ht="12.75">
      <c r="A15" s="6"/>
      <c r="B15" s="76"/>
      <c r="C15" s="76"/>
      <c r="D15" s="76"/>
      <c r="E15" s="76"/>
      <c r="F15" s="76"/>
      <c r="G15" s="76"/>
    </row>
    <row r="16" spans="1:7" ht="12.75">
      <c r="A16" s="5" t="s">
        <v>25</v>
      </c>
      <c r="B16" s="123">
        <f>SUM(B9:B14)</f>
        <v>114550</v>
      </c>
      <c r="C16" s="123">
        <f>SUM(C9:C14)</f>
        <v>191154</v>
      </c>
      <c r="D16" s="123">
        <f>SUM(D9:D14)</f>
        <v>107820</v>
      </c>
      <c r="E16" s="123">
        <f>SUM(E9:E14)</f>
        <v>131623</v>
      </c>
      <c r="F16" s="123">
        <f>SUM(F9:F14)</f>
        <v>73524</v>
      </c>
      <c r="G16" s="123">
        <f t="shared" si="0"/>
        <v>618671</v>
      </c>
    </row>
    <row r="17" spans="2:7" ht="12.75">
      <c r="B17" s="74"/>
      <c r="C17" s="74"/>
      <c r="D17" s="74"/>
      <c r="E17" s="74"/>
      <c r="F17" s="74"/>
      <c r="G17" s="74"/>
    </row>
    <row r="18" spans="1:7" ht="12.75">
      <c r="A18" s="6"/>
      <c r="B18" s="75"/>
      <c r="C18" s="75"/>
      <c r="D18" s="75"/>
      <c r="E18" s="75"/>
      <c r="F18" s="75"/>
      <c r="G18" s="75"/>
    </row>
    <row r="19" spans="1:7" ht="12.75">
      <c r="A19" s="6" t="s">
        <v>26</v>
      </c>
      <c r="B19" s="123">
        <v>-70522</v>
      </c>
      <c r="C19" s="123">
        <v>-133166</v>
      </c>
      <c r="D19" s="123">
        <v>-52292</v>
      </c>
      <c r="E19" s="123">
        <v>-75027</v>
      </c>
      <c r="F19" s="123">
        <v>-97503</v>
      </c>
      <c r="G19" s="123">
        <f t="shared" si="0"/>
        <v>-428510</v>
      </c>
    </row>
    <row r="20" spans="1:7" ht="12.75">
      <c r="A20" s="6" t="s">
        <v>155</v>
      </c>
      <c r="B20" s="123">
        <v>-1047</v>
      </c>
      <c r="C20" s="123">
        <v>-4586</v>
      </c>
      <c r="D20" s="123">
        <v>-1612</v>
      </c>
      <c r="E20" s="123">
        <v>-1382</v>
      </c>
      <c r="F20" s="123">
        <v>-8299</v>
      </c>
      <c r="G20" s="123">
        <f t="shared" si="0"/>
        <v>-16926</v>
      </c>
    </row>
    <row r="21" spans="1:7" ht="12.75">
      <c r="A21" s="6" t="s">
        <v>28</v>
      </c>
      <c r="B21" s="124">
        <v>-437</v>
      </c>
      <c r="C21" s="124">
        <v>-9262</v>
      </c>
      <c r="D21" s="124">
        <v>-2132</v>
      </c>
      <c r="E21" s="124">
        <v>-19</v>
      </c>
      <c r="F21" s="124">
        <v>-2818</v>
      </c>
      <c r="G21" s="124">
        <f t="shared" si="0"/>
        <v>-14668</v>
      </c>
    </row>
    <row r="22" spans="1:7" ht="25.5">
      <c r="A22" s="120" t="s">
        <v>224</v>
      </c>
      <c r="B22" s="123">
        <f>SUM(B16:B21)</f>
        <v>42544</v>
      </c>
      <c r="C22" s="123">
        <f>SUM(C16:C21)</f>
        <v>44140</v>
      </c>
      <c r="D22" s="123">
        <f>SUM(D16:D21)</f>
        <v>51784</v>
      </c>
      <c r="E22" s="123">
        <f>SUM(E16:E21)</f>
        <v>55195</v>
      </c>
      <c r="F22" s="123">
        <f>SUM(F16:F21)</f>
        <v>-35096</v>
      </c>
      <c r="G22" s="123">
        <f t="shared" si="0"/>
        <v>158567</v>
      </c>
    </row>
    <row r="23" spans="1:7" ht="12.75">
      <c r="A23" s="6"/>
      <c r="B23" s="123"/>
      <c r="C23" s="123"/>
      <c r="D23" s="123"/>
      <c r="E23" s="123"/>
      <c r="F23" s="123"/>
      <c r="G23" s="123"/>
    </row>
    <row r="24" spans="1:7" ht="12.75">
      <c r="A24" s="6" t="s">
        <v>30</v>
      </c>
      <c r="B24" s="123">
        <v>0</v>
      </c>
      <c r="C24" s="123">
        <v>0</v>
      </c>
      <c r="D24" s="123">
        <v>0</v>
      </c>
      <c r="E24" s="123">
        <v>4</v>
      </c>
      <c r="F24" s="123">
        <v>3079</v>
      </c>
      <c r="G24" s="123">
        <f t="shared" si="0"/>
        <v>3083</v>
      </c>
    </row>
    <row r="25" spans="1:7" ht="12.75">
      <c r="A25" s="6" t="s">
        <v>143</v>
      </c>
      <c r="B25" s="123">
        <v>-2673</v>
      </c>
      <c r="C25" s="123">
        <v>-10597</v>
      </c>
      <c r="D25" s="123">
        <v>-2206</v>
      </c>
      <c r="E25" s="123">
        <v>-73419</v>
      </c>
      <c r="F25" s="123">
        <v>-14292</v>
      </c>
      <c r="G25" s="123">
        <f t="shared" si="0"/>
        <v>-103187</v>
      </c>
    </row>
    <row r="26" spans="1:7" ht="12.75">
      <c r="A26" s="6" t="s">
        <v>156</v>
      </c>
      <c r="B26" s="123">
        <v>0</v>
      </c>
      <c r="C26" s="123">
        <v>-7056</v>
      </c>
      <c r="D26" s="123">
        <v>0</v>
      </c>
      <c r="E26" s="123">
        <v>-9222</v>
      </c>
      <c r="F26" s="123">
        <v>-1251</v>
      </c>
      <c r="G26" s="123">
        <f t="shared" si="0"/>
        <v>-17529</v>
      </c>
    </row>
    <row r="27" spans="1:7" ht="12.75">
      <c r="A27" s="6"/>
      <c r="B27" s="77"/>
      <c r="C27" s="77"/>
      <c r="D27" s="77"/>
      <c r="E27" s="77"/>
      <c r="F27" s="77"/>
      <c r="G27" s="77"/>
    </row>
    <row r="28" spans="1:7" ht="31.5" customHeight="1" thickBot="1">
      <c r="A28" s="78" t="s">
        <v>166</v>
      </c>
      <c r="B28" s="125">
        <f>SUM(B22:B27)</f>
        <v>39871</v>
      </c>
      <c r="C28" s="125">
        <f>SUM(C22:C27)</f>
        <v>26487</v>
      </c>
      <c r="D28" s="125">
        <f>SUM(D22:D27)</f>
        <v>49578</v>
      </c>
      <c r="E28" s="125">
        <f>SUM(E22:E27)</f>
        <v>-27442</v>
      </c>
      <c r="F28" s="125">
        <f>SUM(F22:F27)</f>
        <v>-47560</v>
      </c>
      <c r="G28" s="125">
        <f t="shared" si="0"/>
        <v>40934</v>
      </c>
    </row>
    <row r="29" spans="1:7" ht="13.5" thickTop="1">
      <c r="A29" s="6"/>
      <c r="B29" s="75"/>
      <c r="C29" s="75"/>
      <c r="D29" s="75"/>
      <c r="E29" s="75"/>
      <c r="F29" s="75"/>
      <c r="G29" s="75"/>
    </row>
    <row r="30" spans="1:7" ht="12.75">
      <c r="A30" s="6" t="s">
        <v>11</v>
      </c>
      <c r="B30" s="123"/>
      <c r="C30" s="123"/>
      <c r="D30" s="123"/>
      <c r="E30" s="123"/>
      <c r="F30" s="123"/>
      <c r="G30" s="123"/>
    </row>
    <row r="31" spans="1:7" ht="12.75">
      <c r="A31" t="s">
        <v>158</v>
      </c>
      <c r="B31" s="123">
        <v>3911</v>
      </c>
      <c r="C31" s="123">
        <v>35241</v>
      </c>
      <c r="D31" s="123">
        <v>-53952</v>
      </c>
      <c r="E31" s="123">
        <v>-190</v>
      </c>
      <c r="F31" s="123">
        <v>14990</v>
      </c>
      <c r="G31" s="123">
        <f t="shared" si="0"/>
        <v>0</v>
      </c>
    </row>
    <row r="32" spans="2:7" ht="12.75">
      <c r="B32" s="123"/>
      <c r="C32" s="123"/>
      <c r="D32" s="123"/>
      <c r="E32" s="123"/>
      <c r="F32" s="123"/>
      <c r="G32" s="123"/>
    </row>
    <row r="33" spans="1:9" ht="12.75">
      <c r="A33" s="6" t="s">
        <v>163</v>
      </c>
      <c r="B33" s="123">
        <v>641</v>
      </c>
      <c r="C33" s="123">
        <v>2839</v>
      </c>
      <c r="D33" s="123">
        <v>9933</v>
      </c>
      <c r="E33" s="123">
        <v>2785</v>
      </c>
      <c r="F33" s="123">
        <v>825</v>
      </c>
      <c r="G33" s="123">
        <f t="shared" si="0"/>
        <v>17023</v>
      </c>
      <c r="H33" s="67"/>
      <c r="I33" s="67"/>
    </row>
    <row r="34" spans="2:7" ht="12.75">
      <c r="B34" s="123"/>
      <c r="C34" s="123"/>
      <c r="D34" s="123"/>
      <c r="E34" s="123"/>
      <c r="F34" s="123"/>
      <c r="G34" s="123"/>
    </row>
    <row r="36" spans="2:7" ht="12.75">
      <c r="B36" s="74"/>
      <c r="C36" s="74"/>
      <c r="D36" s="74"/>
      <c r="E36" s="74"/>
      <c r="F36" s="74"/>
      <c r="G36" s="74"/>
    </row>
    <row r="37" spans="1:7" ht="12.75">
      <c r="A37" s="126" t="s">
        <v>226</v>
      </c>
      <c r="B37" s="127"/>
      <c r="C37" s="127"/>
      <c r="D37" s="127"/>
      <c r="E37" s="127"/>
      <c r="F37" s="127"/>
      <c r="G37" s="126"/>
    </row>
    <row r="38" spans="1:7" ht="12.75">
      <c r="A38" s="126" t="s">
        <v>227</v>
      </c>
      <c r="B38" s="127"/>
      <c r="C38" s="127"/>
      <c r="D38" s="127"/>
      <c r="E38" s="127"/>
      <c r="F38" s="127"/>
      <c r="G38" s="126"/>
    </row>
    <row r="39" spans="1:7" ht="12.75">
      <c r="A39" s="126" t="s">
        <v>228</v>
      </c>
      <c r="B39" s="127"/>
      <c r="C39" s="127"/>
      <c r="D39" s="127"/>
      <c r="E39" s="127"/>
      <c r="F39" s="127"/>
      <c r="G39" s="126"/>
    </row>
    <row r="40" spans="1:7" ht="12.75">
      <c r="A40" s="126" t="s">
        <v>229</v>
      </c>
      <c r="B40" s="127"/>
      <c r="C40" s="127"/>
      <c r="D40" s="127"/>
      <c r="E40" s="127"/>
      <c r="F40" s="127"/>
      <c r="G40" s="126"/>
    </row>
    <row r="41" spans="1:7" ht="12.75">
      <c r="A41" s="126"/>
      <c r="B41" s="127"/>
      <c r="C41" s="127"/>
      <c r="D41" s="127"/>
      <c r="E41" s="127"/>
      <c r="F41" s="127"/>
      <c r="G41" s="126"/>
    </row>
    <row r="42" spans="1:7" ht="12.75">
      <c r="A42" s="126"/>
      <c r="B42" s="127"/>
      <c r="C42" s="127"/>
      <c r="D42" s="127"/>
      <c r="E42" s="127"/>
      <c r="F42" s="127"/>
      <c r="G42" s="126"/>
    </row>
    <row r="43" spans="1:7" ht="12.75">
      <c r="A43" s="126"/>
      <c r="B43" s="127"/>
      <c r="C43" s="127"/>
      <c r="D43" s="127"/>
      <c r="E43" s="127"/>
      <c r="F43" s="127"/>
      <c r="G43" s="126"/>
    </row>
  </sheetData>
  <hyperlinks>
    <hyperlink ref="G2" location="INDEX!A1" display="BACK TO INDEX"/>
  </hyperlinks>
  <printOptions/>
  <pageMargins left="0.75" right="0.75" top="1" bottom="1" header="0.5" footer="0.5"/>
  <pageSetup horizontalDpi="300" verticalDpi="300" orientation="portrait" scale="70" r:id="rId1"/>
</worksheet>
</file>

<file path=xl/worksheets/sheet11.xml><?xml version="1.0" encoding="utf-8"?>
<worksheet xmlns="http://schemas.openxmlformats.org/spreadsheetml/2006/main" xmlns:r="http://schemas.openxmlformats.org/officeDocument/2006/relationships">
  <dimension ref="A1:I42"/>
  <sheetViews>
    <sheetView workbookViewId="0" topLeftCell="A1">
      <selection activeCell="G2" sqref="G2"/>
    </sheetView>
  </sheetViews>
  <sheetFormatPr defaultColWidth="9.140625" defaultRowHeight="12.75"/>
  <cols>
    <col min="1" max="1" width="42.28125" style="0" customWidth="1"/>
    <col min="2" max="2" width="14.140625" style="0" customWidth="1"/>
    <col min="3" max="3" width="13.00390625" style="0" customWidth="1"/>
    <col min="4" max="4" width="14.57421875" style="0" customWidth="1"/>
    <col min="5" max="5" width="12.7109375" style="0" customWidth="1"/>
    <col min="6" max="6" width="12.8515625" style="0" customWidth="1"/>
    <col min="7" max="7" width="11.7109375" style="0" customWidth="1"/>
  </cols>
  <sheetData>
    <row r="1" spans="1:7" ht="15.75">
      <c r="A1" s="25" t="s">
        <v>6</v>
      </c>
      <c r="B1" s="74"/>
      <c r="C1" s="74"/>
      <c r="D1" s="74"/>
      <c r="E1" s="74"/>
      <c r="F1" s="74"/>
      <c r="G1" s="74"/>
    </row>
    <row r="2" spans="1:7" ht="26.25">
      <c r="A2" s="25" t="s">
        <v>150</v>
      </c>
      <c r="B2" s="74"/>
      <c r="C2" s="74"/>
      <c r="D2" s="74"/>
      <c r="E2" s="74"/>
      <c r="F2" s="74"/>
      <c r="G2" s="73" t="s">
        <v>164</v>
      </c>
    </row>
    <row r="3" spans="1:7" ht="15.75">
      <c r="A3" s="68">
        <v>36981</v>
      </c>
      <c r="B3" s="74"/>
      <c r="C3" s="74"/>
      <c r="D3" s="74"/>
      <c r="E3" s="74"/>
      <c r="F3" s="74"/>
      <c r="G3" s="74"/>
    </row>
    <row r="4" spans="1:7" ht="15.75">
      <c r="A4" s="69" t="s">
        <v>167</v>
      </c>
      <c r="B4" s="74"/>
      <c r="C4" s="74"/>
      <c r="D4" s="74"/>
      <c r="E4" s="74"/>
      <c r="F4" s="74"/>
      <c r="G4" s="74"/>
    </row>
    <row r="5" spans="1:7" ht="12.75">
      <c r="A5" s="58"/>
      <c r="B5" s="74"/>
      <c r="C5" s="74"/>
      <c r="D5" s="74"/>
      <c r="E5" s="74"/>
      <c r="F5" s="74"/>
      <c r="G5" s="74"/>
    </row>
    <row r="6" spans="1:7" ht="51">
      <c r="A6" s="6" t="s">
        <v>11</v>
      </c>
      <c r="B6" s="60" t="s">
        <v>165</v>
      </c>
      <c r="C6" s="60" t="s">
        <v>135</v>
      </c>
      <c r="D6" s="60" t="s">
        <v>182</v>
      </c>
      <c r="E6" s="60" t="s">
        <v>161</v>
      </c>
      <c r="F6" s="60" t="s">
        <v>225</v>
      </c>
      <c r="G6" s="60" t="s">
        <v>154</v>
      </c>
    </row>
    <row r="7" spans="1:7" ht="12.75">
      <c r="A7" s="6"/>
      <c r="B7" s="70" t="s">
        <v>159</v>
      </c>
      <c r="C7" s="70" t="s">
        <v>159</v>
      </c>
      <c r="D7" s="70" t="s">
        <v>159</v>
      </c>
      <c r="E7" s="70" t="s">
        <v>159</v>
      </c>
      <c r="F7" s="70" t="s">
        <v>159</v>
      </c>
      <c r="G7" s="70" t="s">
        <v>159</v>
      </c>
    </row>
    <row r="8" spans="1:7" ht="12.75">
      <c r="A8" s="6" t="s">
        <v>11</v>
      </c>
      <c r="B8" s="74"/>
      <c r="C8" s="74"/>
      <c r="D8" s="74"/>
      <c r="E8" s="74"/>
      <c r="F8" s="74"/>
      <c r="G8" s="74"/>
    </row>
    <row r="9" spans="1:7" ht="12.75">
      <c r="A9" s="6" t="s">
        <v>162</v>
      </c>
      <c r="B9" s="123">
        <v>3472</v>
      </c>
      <c r="C9" s="123">
        <v>66775</v>
      </c>
      <c r="D9" s="123">
        <v>73103</v>
      </c>
      <c r="E9" s="123">
        <v>3537</v>
      </c>
      <c r="F9" s="123">
        <v>12200</v>
      </c>
      <c r="G9" s="123">
        <f>SUM(B9:F9)</f>
        <v>159087</v>
      </c>
    </row>
    <row r="10" spans="1:7" ht="12.75">
      <c r="A10" s="6" t="s">
        <v>17</v>
      </c>
      <c r="B10" s="123">
        <v>2052</v>
      </c>
      <c r="C10" s="123">
        <v>51</v>
      </c>
      <c r="D10" s="123">
        <v>2697</v>
      </c>
      <c r="E10" s="123">
        <v>54</v>
      </c>
      <c r="F10" s="123">
        <v>377</v>
      </c>
      <c r="G10" s="123">
        <f aca="true" t="shared" si="0" ref="G10:G32">SUM(B10:F10)</f>
        <v>5231</v>
      </c>
    </row>
    <row r="11" spans="1:7" ht="12.75">
      <c r="A11" s="6" t="s">
        <v>223</v>
      </c>
      <c r="B11" s="123">
        <v>86174</v>
      </c>
      <c r="C11" s="123">
        <v>109035</v>
      </c>
      <c r="D11" s="123">
        <v>16599</v>
      </c>
      <c r="E11" s="123">
        <v>82697</v>
      </c>
      <c r="F11" s="123">
        <v>44628</v>
      </c>
      <c r="G11" s="123">
        <f t="shared" si="0"/>
        <v>339133</v>
      </c>
    </row>
    <row r="12" spans="1:7" ht="12.75">
      <c r="A12" s="6" t="s">
        <v>22</v>
      </c>
      <c r="B12" s="123">
        <v>10147</v>
      </c>
      <c r="C12" s="123">
        <v>4554</v>
      </c>
      <c r="D12" s="123">
        <v>17576</v>
      </c>
      <c r="E12" s="123">
        <v>2015</v>
      </c>
      <c r="F12" s="123">
        <v>1887</v>
      </c>
      <c r="G12" s="123">
        <f t="shared" si="0"/>
        <v>36179</v>
      </c>
    </row>
    <row r="13" spans="1:7" ht="12.75">
      <c r="A13" s="6" t="s">
        <v>23</v>
      </c>
      <c r="B13" s="123">
        <v>0</v>
      </c>
      <c r="C13" s="123">
        <v>0</v>
      </c>
      <c r="D13" s="123">
        <v>0</v>
      </c>
      <c r="E13" s="123">
        <v>0</v>
      </c>
      <c r="F13" s="123">
        <v>0</v>
      </c>
      <c r="G13" s="123">
        <f t="shared" si="0"/>
        <v>0</v>
      </c>
    </row>
    <row r="14" spans="1:7" ht="12.75">
      <c r="A14" s="6" t="s">
        <v>24</v>
      </c>
      <c r="B14" s="123">
        <v>9733</v>
      </c>
      <c r="C14" s="123">
        <v>-1</v>
      </c>
      <c r="D14" s="123">
        <v>-2500</v>
      </c>
      <c r="E14" s="123">
        <v>53</v>
      </c>
      <c r="F14" s="123">
        <v>3979</v>
      </c>
      <c r="G14" s="123">
        <f t="shared" si="0"/>
        <v>11264</v>
      </c>
    </row>
    <row r="15" spans="1:7" ht="12.75">
      <c r="A15" s="6"/>
      <c r="B15" s="76"/>
      <c r="C15" s="76"/>
      <c r="D15" s="76"/>
      <c r="E15" s="76"/>
      <c r="F15" s="76"/>
      <c r="G15" s="76"/>
    </row>
    <row r="16" spans="1:7" ht="12.75">
      <c r="A16" s="5" t="s">
        <v>25</v>
      </c>
      <c r="B16" s="123">
        <f>SUM(B9:B14)</f>
        <v>111578</v>
      </c>
      <c r="C16" s="123">
        <f>SUM(C9:C14)</f>
        <v>180414</v>
      </c>
      <c r="D16" s="123">
        <f>SUM(D9:D14)</f>
        <v>107475</v>
      </c>
      <c r="E16" s="123">
        <f>SUM(E9:E14)</f>
        <v>88356</v>
      </c>
      <c r="F16" s="123">
        <f>SUM(F9:F14)</f>
        <v>63071</v>
      </c>
      <c r="G16" s="123">
        <f t="shared" si="0"/>
        <v>550894</v>
      </c>
    </row>
    <row r="17" spans="2:7" ht="12.75">
      <c r="B17" s="74"/>
      <c r="C17" s="74"/>
      <c r="D17" s="74"/>
      <c r="E17" s="74"/>
      <c r="F17" s="74"/>
      <c r="G17" s="74"/>
    </row>
    <row r="18" spans="1:7" ht="12.75">
      <c r="A18" s="6"/>
      <c r="B18" s="75"/>
      <c r="C18" s="75"/>
      <c r="D18" s="75"/>
      <c r="E18" s="75"/>
      <c r="F18" s="75"/>
      <c r="G18" s="75"/>
    </row>
    <row r="19" spans="1:7" ht="12.75">
      <c r="A19" s="6" t="s">
        <v>26</v>
      </c>
      <c r="B19" s="123">
        <v>-61336</v>
      </c>
      <c r="C19" s="123">
        <v>-131635</v>
      </c>
      <c r="D19" s="123">
        <v>-49378</v>
      </c>
      <c r="E19" s="123">
        <v>-65646</v>
      </c>
      <c r="F19" s="123">
        <v>-77763</v>
      </c>
      <c r="G19" s="123">
        <f t="shared" si="0"/>
        <v>-385758</v>
      </c>
    </row>
    <row r="20" spans="1:7" ht="12.75">
      <c r="A20" s="6" t="s">
        <v>155</v>
      </c>
      <c r="B20" s="123">
        <v>-700</v>
      </c>
      <c r="C20" s="123">
        <v>-3427</v>
      </c>
      <c r="D20" s="123">
        <v>-1192</v>
      </c>
      <c r="E20" s="123">
        <v>-1364</v>
      </c>
      <c r="F20" s="123">
        <v>-7242</v>
      </c>
      <c r="G20" s="123">
        <f t="shared" si="0"/>
        <v>-13925</v>
      </c>
    </row>
    <row r="21" spans="1:7" ht="12.75">
      <c r="A21" s="6" t="s">
        <v>28</v>
      </c>
      <c r="B21" s="124">
        <v>-1589</v>
      </c>
      <c r="C21" s="124">
        <v>-9106</v>
      </c>
      <c r="D21" s="124">
        <v>-4604</v>
      </c>
      <c r="E21" s="124">
        <v>-94</v>
      </c>
      <c r="F21" s="124">
        <v>-2622</v>
      </c>
      <c r="G21" s="124">
        <f t="shared" si="0"/>
        <v>-18015</v>
      </c>
    </row>
    <row r="22" spans="1:7" ht="25.5">
      <c r="A22" s="120" t="s">
        <v>224</v>
      </c>
      <c r="B22" s="123">
        <f>SUM(B16:B21)</f>
        <v>47953</v>
      </c>
      <c r="C22" s="123">
        <f>SUM(C16:C21)</f>
        <v>36246</v>
      </c>
      <c r="D22" s="123">
        <f>SUM(D16:D21)</f>
        <v>52301</v>
      </c>
      <c r="E22" s="123">
        <f>SUM(E16:E21)</f>
        <v>21252</v>
      </c>
      <c r="F22" s="123">
        <f>SUM(F16:F21)</f>
        <v>-24556</v>
      </c>
      <c r="G22" s="123">
        <f t="shared" si="0"/>
        <v>133196</v>
      </c>
    </row>
    <row r="23" spans="1:7" ht="12.75">
      <c r="A23" s="6"/>
      <c r="B23" s="123"/>
      <c r="C23" s="123"/>
      <c r="D23" s="123"/>
      <c r="E23" s="123"/>
      <c r="F23" s="123"/>
      <c r="G23" s="123"/>
    </row>
    <row r="24" spans="1:7" ht="12.75">
      <c r="A24" s="6" t="s">
        <v>30</v>
      </c>
      <c r="B24" s="123">
        <v>0</v>
      </c>
      <c r="C24" s="123">
        <v>122</v>
      </c>
      <c r="D24" s="123">
        <v>119</v>
      </c>
      <c r="E24" s="123">
        <v>224</v>
      </c>
      <c r="F24" s="123">
        <v>-608</v>
      </c>
      <c r="G24" s="123">
        <f t="shared" si="0"/>
        <v>-143</v>
      </c>
    </row>
    <row r="25" spans="1:7" ht="12.75">
      <c r="A25" s="6" t="s">
        <v>143</v>
      </c>
      <c r="B25" s="123">
        <v>1548</v>
      </c>
      <c r="C25" s="123">
        <v>-7994</v>
      </c>
      <c r="D25" s="123">
        <v>-2122</v>
      </c>
      <c r="E25" s="123">
        <v>-6714</v>
      </c>
      <c r="F25" s="123">
        <v>-5603</v>
      </c>
      <c r="G25" s="123">
        <f t="shared" si="0"/>
        <v>-20885</v>
      </c>
    </row>
    <row r="26" spans="1:7" ht="12.75">
      <c r="A26" s="6"/>
      <c r="B26" s="77"/>
      <c r="C26" s="77"/>
      <c r="D26" s="77"/>
      <c r="E26" s="77"/>
      <c r="F26" s="77"/>
      <c r="G26" s="77"/>
    </row>
    <row r="27" spans="1:7" ht="31.5" customHeight="1" thickBot="1">
      <c r="A27" s="78" t="s">
        <v>166</v>
      </c>
      <c r="B27" s="125">
        <f>SUM(B22:B26)</f>
        <v>49501</v>
      </c>
      <c r="C27" s="125">
        <f>SUM(C22:C26)</f>
        <v>28374</v>
      </c>
      <c r="D27" s="125">
        <f>SUM(D22:D26)</f>
        <v>50298</v>
      </c>
      <c r="E27" s="125">
        <f>SUM(E22:E26)</f>
        <v>14762</v>
      </c>
      <c r="F27" s="125">
        <f>SUM(F22:F26)</f>
        <v>-30767</v>
      </c>
      <c r="G27" s="125">
        <f t="shared" si="0"/>
        <v>112168</v>
      </c>
    </row>
    <row r="28" spans="1:7" ht="13.5" thickTop="1">
      <c r="A28" s="6"/>
      <c r="B28" s="75"/>
      <c r="C28" s="75"/>
      <c r="D28" s="75"/>
      <c r="E28" s="75"/>
      <c r="F28" s="75"/>
      <c r="G28" s="75"/>
    </row>
    <row r="29" spans="1:7" ht="12.75">
      <c r="A29" s="6" t="s">
        <v>11</v>
      </c>
      <c r="B29" s="123"/>
      <c r="C29" s="123"/>
      <c r="D29" s="123"/>
      <c r="E29" s="123"/>
      <c r="F29" s="123"/>
      <c r="G29" s="123"/>
    </row>
    <row r="30" spans="1:7" ht="12.75">
      <c r="A30" t="s">
        <v>158</v>
      </c>
      <c r="B30" s="123">
        <v>1440</v>
      </c>
      <c r="C30" s="123">
        <v>19968</v>
      </c>
      <c r="D30" s="123">
        <v>-38423</v>
      </c>
      <c r="E30" s="123">
        <v>-50</v>
      </c>
      <c r="F30" s="123">
        <v>17065</v>
      </c>
      <c r="G30" s="123">
        <f t="shared" si="0"/>
        <v>0</v>
      </c>
    </row>
    <row r="31" spans="2:7" ht="12.75">
      <c r="B31" s="123"/>
      <c r="C31" s="123"/>
      <c r="D31" s="123"/>
      <c r="E31" s="123"/>
      <c r="F31" s="123"/>
      <c r="G31" s="123"/>
    </row>
    <row r="32" spans="1:9" ht="12.75">
      <c r="A32" s="6" t="s">
        <v>163</v>
      </c>
      <c r="B32" s="123">
        <v>817</v>
      </c>
      <c r="C32" s="123">
        <v>3061</v>
      </c>
      <c r="D32" s="123">
        <v>10334</v>
      </c>
      <c r="E32" s="123">
        <v>1306</v>
      </c>
      <c r="F32" s="123">
        <v>466</v>
      </c>
      <c r="G32" s="123">
        <f t="shared" si="0"/>
        <v>15984</v>
      </c>
      <c r="H32" s="67"/>
      <c r="I32" s="67"/>
    </row>
    <row r="33" spans="2:7" ht="12.75">
      <c r="B33" s="123"/>
      <c r="C33" s="123"/>
      <c r="D33" s="123"/>
      <c r="E33" s="123"/>
      <c r="F33" s="123"/>
      <c r="G33" s="123"/>
    </row>
    <row r="35" spans="2:7" ht="12.75">
      <c r="B35" s="74"/>
      <c r="C35" s="74"/>
      <c r="D35" s="74"/>
      <c r="E35" s="74"/>
      <c r="F35" s="74"/>
      <c r="G35" s="74"/>
    </row>
    <row r="36" spans="1:7" ht="12.75">
      <c r="A36" s="126" t="s">
        <v>226</v>
      </c>
      <c r="B36" s="127"/>
      <c r="C36" s="127"/>
      <c r="D36" s="127"/>
      <c r="E36" s="127"/>
      <c r="F36" s="127"/>
      <c r="G36" s="126"/>
    </row>
    <row r="37" spans="1:7" ht="12.75">
      <c r="A37" s="126" t="s">
        <v>227</v>
      </c>
      <c r="B37" s="127"/>
      <c r="C37" s="127"/>
      <c r="D37" s="127"/>
      <c r="E37" s="127"/>
      <c r="F37" s="127"/>
      <c r="G37" s="126"/>
    </row>
    <row r="38" spans="1:7" ht="12.75">
      <c r="A38" s="126" t="s">
        <v>228</v>
      </c>
      <c r="B38" s="127"/>
      <c r="C38" s="127"/>
      <c r="D38" s="127"/>
      <c r="E38" s="127"/>
      <c r="F38" s="127"/>
      <c r="G38" s="126"/>
    </row>
    <row r="39" spans="1:7" ht="12.75">
      <c r="A39" s="126" t="s">
        <v>229</v>
      </c>
      <c r="B39" s="127"/>
      <c r="C39" s="127"/>
      <c r="D39" s="127"/>
      <c r="E39" s="127"/>
      <c r="F39" s="127"/>
      <c r="G39" s="126"/>
    </row>
    <row r="40" spans="1:7" ht="12.75">
      <c r="A40" s="126"/>
      <c r="B40" s="127"/>
      <c r="C40" s="127"/>
      <c r="D40" s="127"/>
      <c r="E40" s="127"/>
      <c r="F40" s="127"/>
      <c r="G40" s="126"/>
    </row>
    <row r="41" spans="1:7" ht="12.75">
      <c r="A41" s="126"/>
      <c r="B41" s="127"/>
      <c r="C41" s="127"/>
      <c r="D41" s="127"/>
      <c r="E41" s="127"/>
      <c r="F41" s="127"/>
      <c r="G41" s="126"/>
    </row>
    <row r="42" spans="1:7" ht="12.75">
      <c r="A42" s="126"/>
      <c r="B42" s="127"/>
      <c r="C42" s="127"/>
      <c r="D42" s="127"/>
      <c r="E42" s="127"/>
      <c r="F42" s="127"/>
      <c r="G42" s="126"/>
    </row>
  </sheetData>
  <hyperlinks>
    <hyperlink ref="G2" location="INDEX!A1" display="BACK TO INDEX"/>
  </hyperlinks>
  <printOptions/>
  <pageMargins left="0.75" right="0.75" top="1" bottom="1" header="0.5" footer="0.5"/>
  <pageSetup horizontalDpi="300" verticalDpi="300" orientation="portrait" scale="70" r:id="rId1"/>
</worksheet>
</file>

<file path=xl/worksheets/sheet12.xml><?xml version="1.0" encoding="utf-8"?>
<worksheet xmlns="http://schemas.openxmlformats.org/spreadsheetml/2006/main" xmlns:r="http://schemas.openxmlformats.org/officeDocument/2006/relationships">
  <dimension ref="A1:I43"/>
  <sheetViews>
    <sheetView workbookViewId="0" topLeftCell="A1">
      <selection activeCell="G2" sqref="G2"/>
    </sheetView>
  </sheetViews>
  <sheetFormatPr defaultColWidth="9.140625" defaultRowHeight="12.75"/>
  <cols>
    <col min="1" max="1" width="42.28125" style="0" customWidth="1"/>
    <col min="2" max="2" width="14.140625" style="0" customWidth="1"/>
    <col min="3" max="3" width="13.00390625" style="0" customWidth="1"/>
    <col min="4" max="4" width="14.57421875" style="0" customWidth="1"/>
    <col min="5" max="5" width="12.7109375" style="0" customWidth="1"/>
    <col min="6" max="6" width="12.8515625" style="0" customWidth="1"/>
    <col min="7" max="7" width="11.7109375" style="0" customWidth="1"/>
  </cols>
  <sheetData>
    <row r="1" spans="1:7" ht="15.75">
      <c r="A1" s="25" t="s">
        <v>6</v>
      </c>
      <c r="B1" s="74"/>
      <c r="C1" s="74"/>
      <c r="D1" s="74"/>
      <c r="E1" s="74"/>
      <c r="F1" s="74"/>
      <c r="G1" s="74"/>
    </row>
    <row r="2" spans="1:7" ht="26.25">
      <c r="A2" s="25" t="s">
        <v>150</v>
      </c>
      <c r="B2" s="74"/>
      <c r="C2" s="74"/>
      <c r="D2" s="74"/>
      <c r="E2" s="74"/>
      <c r="F2" s="74"/>
      <c r="G2" s="73" t="s">
        <v>164</v>
      </c>
    </row>
    <row r="3" spans="1:7" ht="15.75">
      <c r="A3" s="68">
        <v>36616</v>
      </c>
      <c r="B3" s="74"/>
      <c r="C3" s="74"/>
      <c r="D3" s="74"/>
      <c r="E3" s="74"/>
      <c r="F3" s="74"/>
      <c r="G3" s="74"/>
    </row>
    <row r="4" spans="1:7" ht="15.75">
      <c r="A4" s="69" t="s">
        <v>167</v>
      </c>
      <c r="B4" s="74"/>
      <c r="C4" s="74"/>
      <c r="D4" s="74"/>
      <c r="E4" s="74"/>
      <c r="F4" s="74"/>
      <c r="G4" s="74"/>
    </row>
    <row r="5" spans="1:7" ht="12.75">
      <c r="A5" s="58"/>
      <c r="B5" s="74"/>
      <c r="C5" s="74"/>
      <c r="D5" s="74"/>
      <c r="E5" s="74"/>
      <c r="F5" s="74"/>
      <c r="G5" s="74"/>
    </row>
    <row r="6" spans="1:7" ht="51">
      <c r="A6" s="6" t="s">
        <v>11</v>
      </c>
      <c r="B6" s="60" t="s">
        <v>165</v>
      </c>
      <c r="C6" s="60" t="s">
        <v>135</v>
      </c>
      <c r="D6" s="60" t="s">
        <v>182</v>
      </c>
      <c r="E6" s="60" t="s">
        <v>161</v>
      </c>
      <c r="F6" s="60" t="s">
        <v>225</v>
      </c>
      <c r="G6" s="60" t="s">
        <v>154</v>
      </c>
    </row>
    <row r="7" spans="1:7" ht="12.75">
      <c r="A7" s="6"/>
      <c r="B7" s="70" t="s">
        <v>159</v>
      </c>
      <c r="C7" s="70" t="s">
        <v>159</v>
      </c>
      <c r="D7" s="70" t="s">
        <v>159</v>
      </c>
      <c r="E7" s="70" t="s">
        <v>159</v>
      </c>
      <c r="F7" s="70" t="s">
        <v>159</v>
      </c>
      <c r="G7" s="70" t="s">
        <v>159</v>
      </c>
    </row>
    <row r="8" spans="1:7" ht="12.75">
      <c r="A8" s="6" t="s">
        <v>11</v>
      </c>
      <c r="B8" s="74"/>
      <c r="C8" s="74"/>
      <c r="D8" s="74"/>
      <c r="E8" s="74"/>
      <c r="F8" s="74"/>
      <c r="G8" s="74"/>
    </row>
    <row r="9" spans="1:7" ht="12.75">
      <c r="A9" s="6" t="s">
        <v>162</v>
      </c>
      <c r="B9" s="123">
        <v>6077</v>
      </c>
      <c r="C9" s="123">
        <v>50239</v>
      </c>
      <c r="D9" s="123">
        <v>70640</v>
      </c>
      <c r="E9" s="123">
        <v>3512</v>
      </c>
      <c r="F9" s="123">
        <v>-11980</v>
      </c>
      <c r="G9" s="123">
        <f>SUM(B9:F9)</f>
        <v>118488</v>
      </c>
    </row>
    <row r="10" spans="1:7" ht="12.75">
      <c r="A10" s="6" t="s">
        <v>17</v>
      </c>
      <c r="B10" s="123">
        <v>3380</v>
      </c>
      <c r="C10" s="123">
        <v>545</v>
      </c>
      <c r="D10" s="123">
        <v>26</v>
      </c>
      <c r="E10" s="123">
        <v>88</v>
      </c>
      <c r="F10" s="123">
        <v>4528</v>
      </c>
      <c r="G10" s="123">
        <f aca="true" t="shared" si="0" ref="G10:G32">SUM(B10:F10)</f>
        <v>8567</v>
      </c>
    </row>
    <row r="11" spans="1:7" ht="12.75">
      <c r="A11" s="6" t="s">
        <v>223</v>
      </c>
      <c r="B11" s="123">
        <v>64296</v>
      </c>
      <c r="C11" s="123">
        <v>90437</v>
      </c>
      <c r="D11" s="123">
        <v>13113</v>
      </c>
      <c r="E11" s="123">
        <v>73766</v>
      </c>
      <c r="F11" s="123">
        <v>43044</v>
      </c>
      <c r="G11" s="123">
        <f t="shared" si="0"/>
        <v>284656</v>
      </c>
    </row>
    <row r="12" spans="1:7" ht="12.75">
      <c r="A12" s="6" t="s">
        <v>22</v>
      </c>
      <c r="B12" s="123">
        <v>7135</v>
      </c>
      <c r="C12" s="123">
        <v>2681</v>
      </c>
      <c r="D12" s="123">
        <v>12207</v>
      </c>
      <c r="E12" s="123">
        <v>786</v>
      </c>
      <c r="F12" s="123">
        <v>2710</v>
      </c>
      <c r="G12" s="123">
        <f t="shared" si="0"/>
        <v>25519</v>
      </c>
    </row>
    <row r="13" spans="1:7" ht="12.75">
      <c r="A13" s="6" t="s">
        <v>23</v>
      </c>
      <c r="B13" s="123">
        <v>0</v>
      </c>
      <c r="C13" s="123">
        <v>0</v>
      </c>
      <c r="D13" s="123">
        <v>0</v>
      </c>
      <c r="E13" s="123">
        <v>0</v>
      </c>
      <c r="F13" s="123">
        <v>0</v>
      </c>
      <c r="G13" s="123">
        <f t="shared" si="0"/>
        <v>0</v>
      </c>
    </row>
    <row r="14" spans="1:7" ht="12.75">
      <c r="A14" s="6" t="s">
        <v>24</v>
      </c>
      <c r="B14" s="123">
        <v>24705</v>
      </c>
      <c r="C14" s="123">
        <v>139</v>
      </c>
      <c r="D14" s="123">
        <v>22</v>
      </c>
      <c r="E14" s="123">
        <v>46</v>
      </c>
      <c r="F14" s="123">
        <v>19308</v>
      </c>
      <c r="G14" s="123">
        <f t="shared" si="0"/>
        <v>44220</v>
      </c>
    </row>
    <row r="15" spans="1:7" ht="12.75">
      <c r="A15" s="6"/>
      <c r="B15" s="76"/>
      <c r="C15" s="76"/>
      <c r="D15" s="76"/>
      <c r="E15" s="76"/>
      <c r="F15" s="76"/>
      <c r="G15" s="76"/>
    </row>
    <row r="16" spans="1:7" ht="12.75">
      <c r="A16" s="5" t="s">
        <v>25</v>
      </c>
      <c r="B16" s="123">
        <f>SUM(B9:B14)</f>
        <v>105593</v>
      </c>
      <c r="C16" s="123">
        <f>SUM(C9:C14)</f>
        <v>144041</v>
      </c>
      <c r="D16" s="123">
        <f>SUM(D9:D14)</f>
        <v>96008</v>
      </c>
      <c r="E16" s="123">
        <f>SUM(E9:E14)</f>
        <v>78198</v>
      </c>
      <c r="F16" s="123">
        <f>SUM(F9:F14)</f>
        <v>57610</v>
      </c>
      <c r="G16" s="123">
        <f t="shared" si="0"/>
        <v>481450</v>
      </c>
    </row>
    <row r="17" spans="2:7" ht="12.75">
      <c r="B17" s="74"/>
      <c r="C17" s="74"/>
      <c r="D17" s="74"/>
      <c r="E17" s="74"/>
      <c r="F17" s="74"/>
      <c r="G17" s="74"/>
    </row>
    <row r="18" spans="1:7" ht="12.75">
      <c r="A18" s="6"/>
      <c r="B18" s="75"/>
      <c r="C18" s="75"/>
      <c r="D18" s="75"/>
      <c r="E18" s="75"/>
      <c r="F18" s="75"/>
      <c r="G18" s="75"/>
    </row>
    <row r="19" spans="1:7" ht="12.75">
      <c r="A19" s="6" t="s">
        <v>26</v>
      </c>
      <c r="B19" s="123">
        <v>-48517</v>
      </c>
      <c r="C19" s="123">
        <v>-105436</v>
      </c>
      <c r="D19" s="123">
        <v>-42873</v>
      </c>
      <c r="E19" s="123">
        <v>-58963</v>
      </c>
      <c r="F19" s="123">
        <v>-68820</v>
      </c>
      <c r="G19" s="123">
        <f t="shared" si="0"/>
        <v>-324609</v>
      </c>
    </row>
    <row r="20" spans="1:7" ht="12.75">
      <c r="A20" s="6" t="s">
        <v>155</v>
      </c>
      <c r="B20" s="123">
        <v>-619</v>
      </c>
      <c r="C20" s="123">
        <v>-2438</v>
      </c>
      <c r="D20" s="123">
        <v>-1176</v>
      </c>
      <c r="E20" s="123">
        <v>-1274</v>
      </c>
      <c r="F20" s="123">
        <v>-7635</v>
      </c>
      <c r="G20" s="123">
        <f t="shared" si="0"/>
        <v>-13142</v>
      </c>
    </row>
    <row r="21" spans="1:7" ht="12.75">
      <c r="A21" s="6" t="s">
        <v>28</v>
      </c>
      <c r="B21" s="124">
        <v>-322</v>
      </c>
      <c r="C21" s="124">
        <v>-7035</v>
      </c>
      <c r="D21" s="124">
        <v>-11088</v>
      </c>
      <c r="E21" s="124">
        <v>-19</v>
      </c>
      <c r="F21" s="124">
        <v>-1761</v>
      </c>
      <c r="G21" s="124">
        <f t="shared" si="0"/>
        <v>-20225</v>
      </c>
    </row>
    <row r="22" spans="1:7" ht="25.5">
      <c r="A22" s="120" t="s">
        <v>224</v>
      </c>
      <c r="B22" s="123">
        <f>SUM(B16:B21)</f>
        <v>56135</v>
      </c>
      <c r="C22" s="123">
        <f>SUM(C16:C21)</f>
        <v>29132</v>
      </c>
      <c r="D22" s="123">
        <f>SUM(D16:D21)</f>
        <v>40871</v>
      </c>
      <c r="E22" s="123">
        <f>SUM(E16:E21)</f>
        <v>17942</v>
      </c>
      <c r="F22" s="123">
        <f>SUM(F16:F21)</f>
        <v>-20606</v>
      </c>
      <c r="G22" s="123">
        <f t="shared" si="0"/>
        <v>123474</v>
      </c>
    </row>
    <row r="23" spans="1:7" ht="12.75">
      <c r="A23" s="6"/>
      <c r="B23" s="123"/>
      <c r="C23" s="123"/>
      <c r="D23" s="123"/>
      <c r="E23" s="123"/>
      <c r="F23" s="123"/>
      <c r="G23" s="123"/>
    </row>
    <row r="24" spans="1:7" ht="12.75">
      <c r="A24" s="6" t="s">
        <v>30</v>
      </c>
      <c r="B24" s="123">
        <v>0</v>
      </c>
      <c r="C24" s="123">
        <v>0</v>
      </c>
      <c r="D24" s="123">
        <v>-586</v>
      </c>
      <c r="E24" s="123">
        <v>139</v>
      </c>
      <c r="F24" s="123">
        <v>595</v>
      </c>
      <c r="G24" s="123">
        <f t="shared" si="0"/>
        <v>148</v>
      </c>
    </row>
    <row r="25" spans="1:7" ht="12.75">
      <c r="A25" s="6" t="s">
        <v>143</v>
      </c>
      <c r="B25" s="123">
        <v>-21</v>
      </c>
      <c r="C25" s="123">
        <v>-6042</v>
      </c>
      <c r="D25" s="123">
        <v>-769</v>
      </c>
      <c r="E25" s="123">
        <v>-6519</v>
      </c>
      <c r="F25" s="123">
        <v>-930</v>
      </c>
      <c r="G25" s="123">
        <f t="shared" si="0"/>
        <v>-14281</v>
      </c>
    </row>
    <row r="26" spans="1:7" ht="12.75">
      <c r="A26" s="6"/>
      <c r="B26" s="77"/>
      <c r="C26" s="77"/>
      <c r="D26" s="77"/>
      <c r="E26" s="77"/>
      <c r="F26" s="77"/>
      <c r="G26" s="77"/>
    </row>
    <row r="27" spans="1:7" ht="31.5" customHeight="1" thickBot="1">
      <c r="A27" s="78" t="s">
        <v>166</v>
      </c>
      <c r="B27" s="125">
        <f>SUM(B22:B26)</f>
        <v>56114</v>
      </c>
      <c r="C27" s="125">
        <f>SUM(C22:C26)</f>
        <v>23090</v>
      </c>
      <c r="D27" s="125">
        <f>SUM(D22:D26)</f>
        <v>39516</v>
      </c>
      <c r="E27" s="125">
        <f>SUM(E22:E26)</f>
        <v>11562</v>
      </c>
      <c r="F27" s="125">
        <f>SUM(F22:F26)</f>
        <v>-20941</v>
      </c>
      <c r="G27" s="125">
        <f t="shared" si="0"/>
        <v>109341</v>
      </c>
    </row>
    <row r="28" spans="1:7" ht="13.5" thickTop="1">
      <c r="A28" s="6"/>
      <c r="B28" s="75"/>
      <c r="C28" s="75"/>
      <c r="D28" s="75"/>
      <c r="E28" s="75"/>
      <c r="F28" s="75"/>
      <c r="G28" s="75"/>
    </row>
    <row r="29" spans="1:7" ht="12.75">
      <c r="A29" s="6" t="s">
        <v>11</v>
      </c>
      <c r="B29" s="123"/>
      <c r="C29" s="123"/>
      <c r="D29" s="123"/>
      <c r="E29" s="123"/>
      <c r="F29" s="123"/>
      <c r="G29" s="123"/>
    </row>
    <row r="30" spans="1:7" ht="12.75">
      <c r="A30" t="s">
        <v>158</v>
      </c>
      <c r="B30" s="123">
        <v>5748</v>
      </c>
      <c r="C30" s="123">
        <v>30919</v>
      </c>
      <c r="D30" s="123">
        <v>-64917</v>
      </c>
      <c r="E30" s="123">
        <v>45</v>
      </c>
      <c r="F30" s="123">
        <v>28205</v>
      </c>
      <c r="G30" s="123">
        <f t="shared" si="0"/>
        <v>0</v>
      </c>
    </row>
    <row r="31" spans="2:7" ht="12.75">
      <c r="B31" s="123"/>
      <c r="C31" s="123"/>
      <c r="D31" s="123"/>
      <c r="E31" s="123"/>
      <c r="F31" s="123"/>
      <c r="G31" s="123"/>
    </row>
    <row r="32" spans="1:9" ht="12.75">
      <c r="A32" s="6" t="s">
        <v>163</v>
      </c>
      <c r="B32" s="123">
        <v>882</v>
      </c>
      <c r="C32" s="123">
        <v>3097</v>
      </c>
      <c r="D32" s="123">
        <v>10109</v>
      </c>
      <c r="E32" s="123">
        <v>936</v>
      </c>
      <c r="F32" s="123">
        <v>1006</v>
      </c>
      <c r="G32" s="123">
        <f t="shared" si="0"/>
        <v>16030</v>
      </c>
      <c r="H32" s="67"/>
      <c r="I32" s="67"/>
    </row>
    <row r="33" spans="2:7" ht="12.75">
      <c r="B33" s="123"/>
      <c r="C33" s="123"/>
      <c r="D33" s="123"/>
      <c r="E33" s="123"/>
      <c r="F33" s="123"/>
      <c r="G33" s="123"/>
    </row>
    <row r="35" spans="2:7" ht="12.75">
      <c r="B35" s="74"/>
      <c r="C35" s="74"/>
      <c r="D35" s="74"/>
      <c r="E35" s="74"/>
      <c r="F35" s="74"/>
      <c r="G35" s="74"/>
    </row>
    <row r="37" spans="1:7" ht="12.75">
      <c r="A37" s="126" t="s">
        <v>226</v>
      </c>
      <c r="B37" s="127"/>
      <c r="C37" s="127"/>
      <c r="D37" s="127"/>
      <c r="E37" s="127"/>
      <c r="F37" s="127"/>
      <c r="G37" s="126"/>
    </row>
    <row r="38" spans="1:7" ht="12.75">
      <c r="A38" s="126" t="s">
        <v>227</v>
      </c>
      <c r="B38" s="127"/>
      <c r="C38" s="127"/>
      <c r="D38" s="127"/>
      <c r="E38" s="127"/>
      <c r="F38" s="127"/>
      <c r="G38" s="126"/>
    </row>
    <row r="39" spans="1:7" ht="12.75">
      <c r="A39" s="126" t="s">
        <v>228</v>
      </c>
      <c r="B39" s="127"/>
      <c r="C39" s="127"/>
      <c r="D39" s="127"/>
      <c r="E39" s="127"/>
      <c r="F39" s="127"/>
      <c r="G39" s="126"/>
    </row>
    <row r="40" spans="1:7" ht="12.75">
      <c r="A40" s="126" t="s">
        <v>229</v>
      </c>
      <c r="B40" s="127"/>
      <c r="C40" s="127"/>
      <c r="D40" s="127"/>
      <c r="E40" s="127"/>
      <c r="F40" s="127"/>
      <c r="G40" s="126"/>
    </row>
    <row r="41" spans="1:7" ht="12.75">
      <c r="A41" s="126"/>
      <c r="B41" s="127"/>
      <c r="C41" s="127"/>
      <c r="D41" s="127"/>
      <c r="E41" s="127"/>
      <c r="F41" s="127"/>
      <c r="G41" s="126"/>
    </row>
    <row r="42" spans="1:7" ht="12.75">
      <c r="A42" s="126"/>
      <c r="B42" s="127"/>
      <c r="C42" s="127"/>
      <c r="D42" s="127"/>
      <c r="E42" s="127"/>
      <c r="F42" s="127"/>
      <c r="G42" s="126"/>
    </row>
    <row r="43" spans="1:7" ht="12.75">
      <c r="A43" s="126"/>
      <c r="B43" s="127"/>
      <c r="C43" s="127"/>
      <c r="D43" s="127"/>
      <c r="E43" s="127"/>
      <c r="F43" s="127"/>
      <c r="G43" s="126"/>
    </row>
  </sheetData>
  <hyperlinks>
    <hyperlink ref="G2" location="INDEX!A1" display="BACK TO INDEX"/>
  </hyperlinks>
  <printOptions/>
  <pageMargins left="0.75" right="0.75" top="1" bottom="1" header="0.5" footer="0.5"/>
  <pageSetup horizontalDpi="300" verticalDpi="300" orientation="portrait" scale="70" r:id="rId1"/>
</worksheet>
</file>

<file path=xl/worksheets/sheet13.xml><?xml version="1.0" encoding="utf-8"?>
<worksheet xmlns="http://schemas.openxmlformats.org/spreadsheetml/2006/main" xmlns:r="http://schemas.openxmlformats.org/officeDocument/2006/relationships">
  <dimension ref="A1:H37"/>
  <sheetViews>
    <sheetView workbookViewId="0" topLeftCell="A1">
      <selection activeCell="G2" sqref="G2"/>
    </sheetView>
  </sheetViews>
  <sheetFormatPr defaultColWidth="9.140625" defaultRowHeight="12.75"/>
  <cols>
    <col min="1" max="1" width="38.140625" style="79" customWidth="1"/>
    <col min="2" max="2" width="14.140625" style="79" customWidth="1"/>
    <col min="3" max="4" width="14.7109375" style="79" customWidth="1"/>
    <col min="5" max="6" width="13.421875" style="79" customWidth="1"/>
    <col min="7" max="7" width="14.8515625" style="79" customWidth="1"/>
    <col min="8" max="16384" width="9.140625" style="79" customWidth="1"/>
  </cols>
  <sheetData>
    <row r="1" ht="15.75">
      <c r="A1" s="25" t="s">
        <v>6</v>
      </c>
    </row>
    <row r="2" spans="1:7" ht="26.25">
      <c r="A2" s="25" t="s">
        <v>150</v>
      </c>
      <c r="G2" s="73" t="s">
        <v>164</v>
      </c>
    </row>
    <row r="3" spans="1:7" ht="15.75">
      <c r="A3" s="25"/>
      <c r="G3" s="84"/>
    </row>
    <row r="4" spans="1:7" ht="15.75">
      <c r="A4" s="25" t="s">
        <v>171</v>
      </c>
      <c r="B4" s="25"/>
      <c r="C4" s="25"/>
      <c r="D4" s="25"/>
      <c r="E4" s="83"/>
      <c r="F4" s="83"/>
      <c r="G4" s="83"/>
    </row>
    <row r="6" spans="1:2" ht="15.75">
      <c r="A6" s="38"/>
      <c r="B6" s="88"/>
    </row>
    <row r="8" spans="1:7" ht="12.75">
      <c r="A8" s="135" t="s">
        <v>168</v>
      </c>
      <c r="B8" s="136"/>
      <c r="C8" s="136"/>
      <c r="D8" s="136"/>
      <c r="E8" s="136"/>
      <c r="F8" s="136"/>
      <c r="G8" s="137"/>
    </row>
    <row r="9" spans="1:7" ht="12.75">
      <c r="A9" s="138"/>
      <c r="B9" s="139"/>
      <c r="C9" s="139"/>
      <c r="D9" s="139"/>
      <c r="E9" s="139"/>
      <c r="F9" s="139"/>
      <c r="G9" s="140"/>
    </row>
    <row r="10" spans="1:7" ht="51">
      <c r="A10" s="133" t="s">
        <v>159</v>
      </c>
      <c r="B10" s="134" t="s">
        <v>165</v>
      </c>
      <c r="C10" s="134" t="s">
        <v>135</v>
      </c>
      <c r="D10" s="134" t="s">
        <v>235</v>
      </c>
      <c r="E10" s="134" t="s">
        <v>161</v>
      </c>
      <c r="F10" s="134" t="s">
        <v>136</v>
      </c>
      <c r="G10" s="134" t="s">
        <v>154</v>
      </c>
    </row>
    <row r="11" spans="1:7" ht="12.75">
      <c r="A11" s="82" t="s">
        <v>236</v>
      </c>
      <c r="B11" s="128">
        <v>22977</v>
      </c>
      <c r="C11" s="128">
        <v>25830</v>
      </c>
      <c r="D11" s="128">
        <v>10999</v>
      </c>
      <c r="E11" s="128">
        <v>3878</v>
      </c>
      <c r="F11" s="128">
        <v>4846</v>
      </c>
      <c r="G11" s="129">
        <f>SUM(B11:F11)</f>
        <v>68530</v>
      </c>
    </row>
    <row r="12" spans="1:7" ht="12.75">
      <c r="A12" s="82" t="s">
        <v>237</v>
      </c>
      <c r="B12" s="128">
        <v>18566</v>
      </c>
      <c r="C12" s="128">
        <v>12831</v>
      </c>
      <c r="D12" s="128">
        <v>40466</v>
      </c>
      <c r="E12" s="128">
        <v>50999</v>
      </c>
      <c r="F12" s="128">
        <v>-43595</v>
      </c>
      <c r="G12" s="129">
        <f>SUM(B12:F12)</f>
        <v>79267</v>
      </c>
    </row>
    <row r="13" spans="1:7" ht="12.75">
      <c r="A13" s="82" t="s">
        <v>152</v>
      </c>
      <c r="B13" s="128">
        <v>4748</v>
      </c>
      <c r="C13" s="128">
        <v>3827</v>
      </c>
      <c r="D13" s="128">
        <v>319</v>
      </c>
      <c r="E13" s="128">
        <v>318</v>
      </c>
      <c r="F13" s="128">
        <v>-82</v>
      </c>
      <c r="G13" s="129">
        <f>SUM(B13:F13)</f>
        <v>9130</v>
      </c>
    </row>
    <row r="14" spans="1:7" ht="12.75">
      <c r="A14" s="82" t="s">
        <v>153</v>
      </c>
      <c r="B14" s="128">
        <v>-3747</v>
      </c>
      <c r="C14" s="128">
        <v>1652</v>
      </c>
      <c r="D14" s="128">
        <v>0</v>
      </c>
      <c r="E14" s="128">
        <v>0</v>
      </c>
      <c r="F14" s="128">
        <v>3735</v>
      </c>
      <c r="G14" s="129">
        <f>SUM(B14:F14)</f>
        <v>1640</v>
      </c>
    </row>
    <row r="15" spans="1:8" ht="12.75">
      <c r="A15" s="80" t="s">
        <v>154</v>
      </c>
      <c r="B15" s="129">
        <f>SUM(B11:B14)</f>
        <v>42544</v>
      </c>
      <c r="C15" s="129">
        <f>SUM(C11:C14)</f>
        <v>44140</v>
      </c>
      <c r="D15" s="129">
        <f>SUM(D11:D14)</f>
        <v>51784</v>
      </c>
      <c r="E15" s="129">
        <f>SUM(E11:E14)</f>
        <v>55195</v>
      </c>
      <c r="F15" s="129">
        <f>SUM(F11:F14)</f>
        <v>-35096</v>
      </c>
      <c r="G15" s="129">
        <f>SUM(B15:F15)</f>
        <v>158567</v>
      </c>
      <c r="H15" s="81"/>
    </row>
    <row r="16" spans="1:7" ht="12.75">
      <c r="A16" s="131"/>
      <c r="B16" s="132"/>
      <c r="C16" s="132"/>
      <c r="D16" s="132"/>
      <c r="E16" s="132"/>
      <c r="F16" s="132"/>
      <c r="G16" s="132"/>
    </row>
    <row r="17" s="130" customFormat="1" ht="12.75"/>
    <row r="18" s="130" customFormat="1" ht="12.75"/>
    <row r="19" spans="1:7" s="130" customFormat="1" ht="12.75">
      <c r="A19" s="135" t="s">
        <v>169</v>
      </c>
      <c r="B19" s="136"/>
      <c r="C19" s="136"/>
      <c r="D19" s="136"/>
      <c r="E19" s="136"/>
      <c r="F19" s="136"/>
      <c r="G19" s="137"/>
    </row>
    <row r="20" spans="1:7" s="130" customFormat="1" ht="12.75">
      <c r="A20" s="138"/>
      <c r="B20" s="139"/>
      <c r="C20" s="139"/>
      <c r="D20" s="139"/>
      <c r="E20" s="139"/>
      <c r="F20" s="139"/>
      <c r="G20" s="140"/>
    </row>
    <row r="21" spans="1:7" s="130" customFormat="1" ht="51">
      <c r="A21" s="133" t="s">
        <v>159</v>
      </c>
      <c r="B21" s="134" t="s">
        <v>165</v>
      </c>
      <c r="C21" s="134" t="s">
        <v>135</v>
      </c>
      <c r="D21" s="134" t="s">
        <v>235</v>
      </c>
      <c r="E21" s="134" t="s">
        <v>161</v>
      </c>
      <c r="F21" s="134" t="s">
        <v>136</v>
      </c>
      <c r="G21" s="134" t="s">
        <v>154</v>
      </c>
    </row>
    <row r="22" spans="1:7" s="130" customFormat="1" ht="12.75">
      <c r="A22" s="82" t="s">
        <v>236</v>
      </c>
      <c r="B22" s="128">
        <v>40284</v>
      </c>
      <c r="C22" s="128">
        <v>19071</v>
      </c>
      <c r="D22" s="128">
        <v>10922</v>
      </c>
      <c r="E22" s="128">
        <v>3031</v>
      </c>
      <c r="F22" s="128">
        <v>11499</v>
      </c>
      <c r="G22" s="129">
        <f>SUM(B22:F22)</f>
        <v>84807</v>
      </c>
    </row>
    <row r="23" spans="1:7" s="130" customFormat="1" ht="12.75">
      <c r="A23" s="82" t="s">
        <v>237</v>
      </c>
      <c r="B23" s="128">
        <v>5066</v>
      </c>
      <c r="C23" s="128">
        <v>11697</v>
      </c>
      <c r="D23" s="128">
        <v>41182</v>
      </c>
      <c r="E23" s="128">
        <v>18025</v>
      </c>
      <c r="F23" s="128">
        <v>-41938</v>
      </c>
      <c r="G23" s="129">
        <f>SUM(B23:F23)</f>
        <v>34032</v>
      </c>
    </row>
    <row r="24" spans="1:7" s="130" customFormat="1" ht="12.75">
      <c r="A24" s="82" t="s">
        <v>152</v>
      </c>
      <c r="B24" s="128">
        <v>2603</v>
      </c>
      <c r="C24" s="128">
        <v>2828</v>
      </c>
      <c r="D24" s="128">
        <v>197</v>
      </c>
      <c r="E24" s="128">
        <v>196</v>
      </c>
      <c r="F24" s="128">
        <v>-52</v>
      </c>
      <c r="G24" s="129">
        <f>SUM(B24:F24)</f>
        <v>5772</v>
      </c>
    </row>
    <row r="25" spans="1:7" s="130" customFormat="1" ht="12.75">
      <c r="A25" s="82" t="s">
        <v>153</v>
      </c>
      <c r="B25" s="128">
        <v>0</v>
      </c>
      <c r="C25" s="128">
        <v>2650</v>
      </c>
      <c r="D25" s="128">
        <v>0</v>
      </c>
      <c r="E25" s="128">
        <v>0</v>
      </c>
      <c r="F25" s="128">
        <v>5935</v>
      </c>
      <c r="G25" s="129">
        <f>SUM(B25:F25)</f>
        <v>8585</v>
      </c>
    </row>
    <row r="26" spans="1:7" s="130" customFormat="1" ht="12.75">
      <c r="A26" s="80" t="s">
        <v>154</v>
      </c>
      <c r="B26" s="129">
        <f>SUM(B22:B25)</f>
        <v>47953</v>
      </c>
      <c r="C26" s="129">
        <f>SUM(C22:C25)</f>
        <v>36246</v>
      </c>
      <c r="D26" s="129">
        <f>SUM(D22:D25)</f>
        <v>52301</v>
      </c>
      <c r="E26" s="129">
        <f>SUM(E22:E25)</f>
        <v>21252</v>
      </c>
      <c r="F26" s="129">
        <f>SUM(F22:F25)</f>
        <v>-24556</v>
      </c>
      <c r="G26" s="129">
        <f>SUM(B26:F26)</f>
        <v>133196</v>
      </c>
    </row>
    <row r="27" s="130" customFormat="1" ht="12.75"/>
    <row r="28" s="130" customFormat="1" ht="12.75"/>
    <row r="29" s="130" customFormat="1" ht="12.75"/>
    <row r="30" spans="1:7" s="130" customFormat="1" ht="12.75">
      <c r="A30" s="135" t="s">
        <v>170</v>
      </c>
      <c r="B30" s="136"/>
      <c r="C30" s="136"/>
      <c r="D30" s="136"/>
      <c r="E30" s="136"/>
      <c r="F30" s="136"/>
      <c r="G30" s="137"/>
    </row>
    <row r="31" spans="1:7" s="130" customFormat="1" ht="12.75">
      <c r="A31" s="138"/>
      <c r="B31" s="139"/>
      <c r="C31" s="139"/>
      <c r="D31" s="139"/>
      <c r="E31" s="139"/>
      <c r="F31" s="139"/>
      <c r="G31" s="140"/>
    </row>
    <row r="32" spans="1:7" s="130" customFormat="1" ht="51">
      <c r="A32" s="133" t="s">
        <v>159</v>
      </c>
      <c r="B32" s="134" t="s">
        <v>165</v>
      </c>
      <c r="C32" s="134" t="s">
        <v>135</v>
      </c>
      <c r="D32" s="134" t="s">
        <v>235</v>
      </c>
      <c r="E32" s="134" t="s">
        <v>161</v>
      </c>
      <c r="F32" s="134" t="s">
        <v>136</v>
      </c>
      <c r="G32" s="134" t="s">
        <v>154</v>
      </c>
    </row>
    <row r="33" spans="1:7" s="130" customFormat="1" ht="12.75">
      <c r="A33" s="82" t="s">
        <v>236</v>
      </c>
      <c r="B33" s="128">
        <v>39575</v>
      </c>
      <c r="C33" s="128">
        <v>15895</v>
      </c>
      <c r="D33" s="128">
        <v>13081</v>
      </c>
      <c r="E33" s="128">
        <v>1250</v>
      </c>
      <c r="F33" s="128">
        <v>7123</v>
      </c>
      <c r="G33" s="129">
        <f>SUM(B33:F33)</f>
        <v>76924</v>
      </c>
    </row>
    <row r="34" spans="1:7" s="130" customFormat="1" ht="12.75">
      <c r="A34" s="82" t="s">
        <v>237</v>
      </c>
      <c r="B34" s="128">
        <v>11830</v>
      </c>
      <c r="C34" s="128">
        <v>6862</v>
      </c>
      <c r="D34" s="128">
        <v>27531</v>
      </c>
      <c r="E34" s="128">
        <v>16421</v>
      </c>
      <c r="F34" s="128">
        <v>-43627</v>
      </c>
      <c r="G34" s="129">
        <f>SUM(B34:F34)</f>
        <v>19017</v>
      </c>
    </row>
    <row r="35" spans="1:7" s="130" customFormat="1" ht="12.75">
      <c r="A35" s="82" t="s">
        <v>152</v>
      </c>
      <c r="B35" s="128">
        <v>4730</v>
      </c>
      <c r="C35" s="128">
        <v>4020</v>
      </c>
      <c r="D35" s="128">
        <v>259</v>
      </c>
      <c r="E35" s="128">
        <v>271</v>
      </c>
      <c r="F35" s="128">
        <v>173</v>
      </c>
      <c r="G35" s="129">
        <f>SUM(B35:F35)</f>
        <v>9453</v>
      </c>
    </row>
    <row r="36" spans="1:7" s="130" customFormat="1" ht="12.75">
      <c r="A36" s="82" t="s">
        <v>153</v>
      </c>
      <c r="B36" s="128">
        <v>0</v>
      </c>
      <c r="C36" s="128">
        <v>2355</v>
      </c>
      <c r="D36" s="128">
        <v>0</v>
      </c>
      <c r="E36" s="128">
        <v>0</v>
      </c>
      <c r="F36" s="128">
        <v>15725</v>
      </c>
      <c r="G36" s="129">
        <f>SUM(B36:F36)</f>
        <v>18080</v>
      </c>
    </row>
    <row r="37" spans="1:7" s="130" customFormat="1" ht="12.75">
      <c r="A37" s="80" t="s">
        <v>154</v>
      </c>
      <c r="B37" s="129">
        <f>SUM(B33:B36)</f>
        <v>56135</v>
      </c>
      <c r="C37" s="129">
        <f>SUM(C33:C36)</f>
        <v>29132</v>
      </c>
      <c r="D37" s="129">
        <f>SUM(D33:D36)</f>
        <v>40871</v>
      </c>
      <c r="E37" s="129">
        <f>SUM(E33:E36)</f>
        <v>17942</v>
      </c>
      <c r="F37" s="129">
        <f>SUM(F33:F36)</f>
        <v>-20606</v>
      </c>
      <c r="G37" s="129">
        <f>SUM(B37:F37)</f>
        <v>123474</v>
      </c>
    </row>
    <row r="38" s="130" customFormat="1" ht="12.75"/>
  </sheetData>
  <hyperlinks>
    <hyperlink ref="G2" location="INDEX!A1" display="BACK TO INDEX"/>
  </hyperlinks>
  <printOptions/>
  <pageMargins left="0.75" right="0.75" top="1" bottom="1" header="0.5" footer="0.5"/>
  <pageSetup horizontalDpi="300" verticalDpi="300" orientation="portrait" scale="65" r:id="rId1"/>
</worksheet>
</file>

<file path=xl/worksheets/sheet14.xml><?xml version="1.0" encoding="utf-8"?>
<worksheet xmlns="http://schemas.openxmlformats.org/spreadsheetml/2006/main" xmlns:r="http://schemas.openxmlformats.org/officeDocument/2006/relationships">
  <dimension ref="A1:D45"/>
  <sheetViews>
    <sheetView workbookViewId="0" topLeftCell="A1">
      <selection activeCell="D4" sqref="D4"/>
    </sheetView>
  </sheetViews>
  <sheetFormatPr defaultColWidth="9.140625" defaultRowHeight="12.75"/>
  <cols>
    <col min="1" max="1" width="49.7109375" style="0" customWidth="1"/>
    <col min="2" max="2" width="20.140625" style="0" customWidth="1"/>
    <col min="3" max="3" width="19.8515625" style="0" customWidth="1"/>
    <col min="4" max="4" width="18.7109375" style="0" customWidth="1"/>
  </cols>
  <sheetData>
    <row r="1" spans="1:4" ht="15.75">
      <c r="A1" s="89" t="s">
        <v>6</v>
      </c>
      <c r="B1" s="85"/>
      <c r="C1" s="85"/>
      <c r="D1" s="85"/>
    </row>
    <row r="2" spans="1:4" ht="15.75">
      <c r="A2" s="89" t="s">
        <v>150</v>
      </c>
      <c r="C2" s="85"/>
      <c r="D2" s="73" t="s">
        <v>164</v>
      </c>
    </row>
    <row r="3" spans="1:4" ht="12.75">
      <c r="A3" s="86"/>
      <c r="B3" s="85"/>
      <c r="C3" s="85"/>
      <c r="D3" s="85"/>
    </row>
    <row r="4" spans="1:4" ht="15.75">
      <c r="A4" s="89" t="s">
        <v>249</v>
      </c>
      <c r="B4" s="90"/>
      <c r="C4" s="90"/>
      <c r="D4" s="94"/>
    </row>
    <row r="5" spans="1:4" ht="15.75">
      <c r="A5" s="93"/>
      <c r="B5" s="94"/>
      <c r="C5" s="94"/>
      <c r="D5" s="94"/>
    </row>
    <row r="6" spans="1:4" ht="12.75">
      <c r="A6" s="85"/>
      <c r="B6" s="91">
        <v>37346</v>
      </c>
      <c r="C6" s="91">
        <v>36981</v>
      </c>
      <c r="D6" s="91">
        <v>36616</v>
      </c>
    </row>
    <row r="7" spans="1:4" ht="12.75">
      <c r="A7" s="85"/>
      <c r="B7" s="92" t="s">
        <v>159</v>
      </c>
      <c r="C7" s="92" t="s">
        <v>159</v>
      </c>
      <c r="D7" s="92" t="s">
        <v>159</v>
      </c>
    </row>
    <row r="8" spans="1:4" ht="12.75">
      <c r="A8" s="85"/>
      <c r="B8" s="92"/>
      <c r="C8" s="92"/>
      <c r="D8" s="92"/>
    </row>
    <row r="9" spans="1:4" ht="12.75">
      <c r="A9" s="95" t="s">
        <v>173</v>
      </c>
      <c r="B9" s="85"/>
      <c r="C9" s="85"/>
      <c r="D9" s="85"/>
    </row>
    <row r="10" spans="1:4" ht="12.75">
      <c r="A10" s="87" t="s">
        <v>239</v>
      </c>
      <c r="B10" s="123">
        <v>12274</v>
      </c>
      <c r="C10" s="123">
        <v>29530</v>
      </c>
      <c r="D10" s="123">
        <v>16389</v>
      </c>
    </row>
    <row r="11" spans="1:4" ht="12.75">
      <c r="A11" s="87" t="s">
        <v>240</v>
      </c>
      <c r="B11" s="123">
        <v>9636</v>
      </c>
      <c r="C11" s="123">
        <v>7653</v>
      </c>
      <c r="D11" s="123">
        <v>11900</v>
      </c>
    </row>
    <row r="12" spans="1:4" ht="12.75">
      <c r="A12" s="87" t="s">
        <v>241</v>
      </c>
      <c r="B12" s="123">
        <v>9222</v>
      </c>
      <c r="C12" s="123">
        <v>-7231</v>
      </c>
      <c r="D12" s="123">
        <v>22544</v>
      </c>
    </row>
    <row r="13" spans="1:4" ht="12.75">
      <c r="A13" s="87" t="s">
        <v>242</v>
      </c>
      <c r="B13" s="123">
        <v>11412</v>
      </c>
      <c r="C13" s="123">
        <v>18001</v>
      </c>
      <c r="D13" s="123">
        <v>5302</v>
      </c>
    </row>
    <row r="14" spans="1:4" ht="13.5" thickBot="1">
      <c r="A14" s="85"/>
      <c r="B14" s="101">
        <f>SUM(B10:B13)</f>
        <v>42544</v>
      </c>
      <c r="C14" s="101">
        <f>SUM(C10:C13)</f>
        <v>47953</v>
      </c>
      <c r="D14" s="101">
        <f>SUM(D10:D13)</f>
        <v>56135</v>
      </c>
    </row>
    <row r="15" spans="1:4" ht="13.5" thickTop="1">
      <c r="A15" s="85"/>
      <c r="B15" s="141"/>
      <c r="C15" s="141"/>
      <c r="D15" s="141"/>
    </row>
    <row r="16" spans="1:4" ht="12.75">
      <c r="A16" s="85"/>
      <c r="B16" s="92"/>
      <c r="C16" s="92"/>
      <c r="D16" s="92"/>
    </row>
    <row r="17" spans="1:4" ht="12.75">
      <c r="A17" s="95" t="s">
        <v>172</v>
      </c>
      <c r="B17" s="85"/>
      <c r="C17" s="85"/>
      <c r="D17" s="85"/>
    </row>
    <row r="18" spans="1:4" ht="12.75">
      <c r="A18" s="87" t="s">
        <v>183</v>
      </c>
      <c r="B18" s="123">
        <v>26867</v>
      </c>
      <c r="C18" s="123">
        <v>19580</v>
      </c>
      <c r="D18" s="123">
        <v>14382</v>
      </c>
    </row>
    <row r="19" spans="1:4" ht="12.75">
      <c r="A19" s="87" t="s">
        <v>238</v>
      </c>
      <c r="B19" s="123">
        <v>17273</v>
      </c>
      <c r="C19" s="123">
        <v>16666</v>
      </c>
      <c r="D19" s="123">
        <v>14750</v>
      </c>
    </row>
    <row r="20" spans="1:4" ht="13.5" thickBot="1">
      <c r="A20" s="85"/>
      <c r="B20" s="101">
        <f>SUM(B18:B19)</f>
        <v>44140</v>
      </c>
      <c r="C20" s="101">
        <f>SUM(C18:C19)</f>
        <v>36246</v>
      </c>
      <c r="D20" s="101">
        <f>SUM(D18:D19)</f>
        <v>29132</v>
      </c>
    </row>
    <row r="21" spans="1:4" ht="13.5" thickTop="1">
      <c r="A21" s="85"/>
      <c r="B21" s="85"/>
      <c r="C21" s="85"/>
      <c r="D21" s="85"/>
    </row>
    <row r="22" spans="1:4" ht="12.75">
      <c r="A22" s="85"/>
      <c r="B22" s="85"/>
      <c r="C22" s="85"/>
      <c r="D22" s="85"/>
    </row>
    <row r="23" spans="1:4" ht="12.75">
      <c r="A23" s="95" t="s">
        <v>175</v>
      </c>
      <c r="B23" s="85"/>
      <c r="C23" s="85"/>
      <c r="D23" s="85"/>
    </row>
    <row r="24" spans="1:4" ht="12.75">
      <c r="A24" s="87" t="s">
        <v>243</v>
      </c>
      <c r="B24" s="123">
        <v>39662</v>
      </c>
      <c r="C24" s="123">
        <v>35839</v>
      </c>
      <c r="D24" s="123">
        <v>29400</v>
      </c>
    </row>
    <row r="25" spans="1:4" ht="12.75">
      <c r="A25" s="87" t="s">
        <v>244</v>
      </c>
      <c r="B25" s="123">
        <v>12122</v>
      </c>
      <c r="C25" s="123">
        <v>16462</v>
      </c>
      <c r="D25" s="123">
        <v>11471</v>
      </c>
    </row>
    <row r="26" spans="1:4" ht="13.5" thickBot="1">
      <c r="A26" s="85"/>
      <c r="B26" s="101">
        <f>SUM(B24:B25)</f>
        <v>51784</v>
      </c>
      <c r="C26" s="101">
        <f>SUM(C24:C25)</f>
        <v>52301</v>
      </c>
      <c r="D26" s="101">
        <f>SUM(D24:D25)</f>
        <v>40871</v>
      </c>
    </row>
    <row r="27" spans="1:4" ht="13.5" thickTop="1">
      <c r="A27" s="85"/>
      <c r="B27" s="85"/>
      <c r="C27" s="85"/>
      <c r="D27" s="85"/>
    </row>
    <row r="28" spans="1:4" ht="12.75">
      <c r="A28" s="95" t="s">
        <v>174</v>
      </c>
      <c r="B28" s="85"/>
      <c r="C28" s="85"/>
      <c r="D28" s="85"/>
    </row>
    <row r="29" spans="1:4" ht="12.75">
      <c r="A29" s="87" t="s">
        <v>161</v>
      </c>
      <c r="B29" s="123">
        <v>24115</v>
      </c>
      <c r="C29" s="123">
        <v>21252</v>
      </c>
      <c r="D29" s="123">
        <v>17942</v>
      </c>
    </row>
    <row r="30" spans="1:4" ht="12.75">
      <c r="A30" s="87" t="s">
        <v>245</v>
      </c>
      <c r="B30" s="123">
        <v>31080</v>
      </c>
      <c r="C30" s="123">
        <v>0</v>
      </c>
      <c r="D30" s="123">
        <v>0</v>
      </c>
    </row>
    <row r="31" spans="1:4" ht="13.5" thickBot="1">
      <c r="A31" s="85"/>
      <c r="B31" s="101">
        <f>SUM(B29:B30)</f>
        <v>55195</v>
      </c>
      <c r="C31" s="101">
        <f>SUM(C29:C30)</f>
        <v>21252</v>
      </c>
      <c r="D31" s="101">
        <f>SUM(D29:D30)</f>
        <v>17942</v>
      </c>
    </row>
    <row r="32" spans="1:4" ht="13.5" thickTop="1">
      <c r="A32" s="85"/>
      <c r="B32" s="85"/>
      <c r="C32" s="85"/>
      <c r="D32" s="85"/>
    </row>
    <row r="33" spans="1:4" ht="12.75">
      <c r="A33" s="95" t="s">
        <v>253</v>
      </c>
      <c r="B33" s="85"/>
      <c r="C33" s="85"/>
      <c r="D33" s="85"/>
    </row>
    <row r="34" spans="1:4" ht="12.75">
      <c r="A34" s="87" t="s">
        <v>305</v>
      </c>
      <c r="B34" s="123">
        <v>2424</v>
      </c>
      <c r="C34" s="123">
        <v>3466</v>
      </c>
      <c r="D34" s="123">
        <v>4719</v>
      </c>
    </row>
    <row r="35" spans="1:4" ht="12.75">
      <c r="A35" s="87" t="s">
        <v>306</v>
      </c>
      <c r="B35" s="123">
        <v>5781</v>
      </c>
      <c r="C35" s="123">
        <v>6712</v>
      </c>
      <c r="D35" s="123">
        <v>3657</v>
      </c>
    </row>
    <row r="36" spans="1:4" ht="12.75">
      <c r="A36" s="87" t="s">
        <v>246</v>
      </c>
      <c r="B36" s="123">
        <v>3855</v>
      </c>
      <c r="C36" s="123">
        <v>6183</v>
      </c>
      <c r="D36" s="123">
        <v>4476</v>
      </c>
    </row>
    <row r="37" spans="1:4" ht="12.75">
      <c r="A37" s="87" t="s">
        <v>307</v>
      </c>
      <c r="B37" s="124">
        <v>2531</v>
      </c>
      <c r="C37" s="124">
        <v>0</v>
      </c>
      <c r="D37" s="124">
        <v>0</v>
      </c>
    </row>
    <row r="38" spans="1:4" ht="12.75">
      <c r="A38" s="87" t="s">
        <v>189</v>
      </c>
      <c r="B38" s="123">
        <f>SUM(B34:B37)</f>
        <v>14591</v>
      </c>
      <c r="C38" s="123">
        <f>SUM(C34:C37)</f>
        <v>16361</v>
      </c>
      <c r="D38" s="123">
        <f>SUM(D34:D37)</f>
        <v>12852</v>
      </c>
    </row>
    <row r="39" spans="1:4" ht="12.75">
      <c r="A39" s="87"/>
      <c r="B39" s="123"/>
      <c r="C39" s="123"/>
      <c r="D39" s="123"/>
    </row>
    <row r="40" spans="1:4" ht="12.75">
      <c r="A40" s="87" t="s">
        <v>247</v>
      </c>
      <c r="B40" s="123">
        <v>-10556</v>
      </c>
      <c r="C40" s="123">
        <v>-1702</v>
      </c>
      <c r="D40" s="123">
        <v>-3782</v>
      </c>
    </row>
    <row r="41" spans="1:4" ht="12.75">
      <c r="A41" s="87" t="s">
        <v>248</v>
      </c>
      <c r="B41" s="123">
        <v>-39131</v>
      </c>
      <c r="C41" s="123">
        <v>-39215</v>
      </c>
      <c r="D41" s="123">
        <v>-29676</v>
      </c>
    </row>
    <row r="42" spans="1:4" ht="13.5" thickBot="1">
      <c r="A42" s="85"/>
      <c r="B42" s="101">
        <f>SUM(B38:B41)</f>
        <v>-35096</v>
      </c>
      <c r="C42" s="101">
        <f>SUM(C38:C41)</f>
        <v>-24556</v>
      </c>
      <c r="D42" s="101">
        <f>SUM(D38:D41)</f>
        <v>-20606</v>
      </c>
    </row>
    <row r="43" spans="1:4" ht="13.5" thickTop="1">
      <c r="A43" s="85"/>
      <c r="B43" s="141"/>
      <c r="C43" s="141"/>
      <c r="D43" s="141"/>
    </row>
    <row r="45" spans="1:4" ht="12.75">
      <c r="A45" s="1" t="s">
        <v>154</v>
      </c>
      <c r="B45" s="142">
        <f>B42+B31+B26+B20+B14</f>
        <v>158567</v>
      </c>
      <c r="C45" s="142">
        <f>C42+C31+C26+C20+C14</f>
        <v>133196</v>
      </c>
      <c r="D45" s="142">
        <f>D42+D31+D26+D20+D14</f>
        <v>123474</v>
      </c>
    </row>
  </sheetData>
  <hyperlinks>
    <hyperlink ref="D2" location="INDEX!A1" display="BACK TO INDEX"/>
  </hyperlinks>
  <printOptions/>
  <pageMargins left="0.75" right="0.75" top="1" bottom="1" header="0.5" footer="0.5"/>
  <pageSetup horizontalDpi="300" verticalDpi="300" orientation="portrait" scale="75" r:id="rId1"/>
</worksheet>
</file>

<file path=xl/worksheets/sheet15.xml><?xml version="1.0" encoding="utf-8"?>
<worksheet xmlns="http://schemas.openxmlformats.org/spreadsheetml/2006/main" xmlns:r="http://schemas.openxmlformats.org/officeDocument/2006/relationships">
  <dimension ref="A1:P23"/>
  <sheetViews>
    <sheetView workbookViewId="0" topLeftCell="A1">
      <selection activeCell="G2" sqref="G2"/>
    </sheetView>
  </sheetViews>
  <sheetFormatPr defaultColWidth="9.140625" defaultRowHeight="12.75"/>
  <cols>
    <col min="1" max="1" width="41.7109375" style="79" customWidth="1"/>
    <col min="2" max="16384" width="9.140625" style="79" customWidth="1"/>
  </cols>
  <sheetData>
    <row r="1" ht="15.75">
      <c r="A1" s="89" t="s">
        <v>6</v>
      </c>
    </row>
    <row r="2" spans="1:7" ht="39">
      <c r="A2" s="89" t="s">
        <v>150</v>
      </c>
      <c r="G2" s="73" t="s">
        <v>164</v>
      </c>
    </row>
    <row r="3" ht="15.75">
      <c r="A3" s="93"/>
    </row>
    <row r="4" spans="1:3" ht="15.75">
      <c r="A4" s="55" t="s">
        <v>259</v>
      </c>
      <c r="B4" s="149"/>
      <c r="C4" s="147"/>
    </row>
    <row r="5" ht="15.75">
      <c r="A5" s="55" t="s">
        <v>192</v>
      </c>
    </row>
    <row r="6" ht="12.75">
      <c r="A6" s="2"/>
    </row>
    <row r="7" spans="1:16" s="1" customFormat="1" ht="12.75">
      <c r="A7" s="102"/>
      <c r="B7" s="192" t="s">
        <v>193</v>
      </c>
      <c r="C7" s="193"/>
      <c r="D7" s="194"/>
      <c r="E7" s="192" t="s">
        <v>194</v>
      </c>
      <c r="F7" s="193"/>
      <c r="G7" s="194"/>
      <c r="H7" s="192" t="s">
        <v>181</v>
      </c>
      <c r="I7" s="193"/>
      <c r="J7" s="194"/>
      <c r="K7" s="192" t="s">
        <v>152</v>
      </c>
      <c r="L7" s="193"/>
      <c r="M7" s="194"/>
      <c r="N7" s="192" t="s">
        <v>154</v>
      </c>
      <c r="O7" s="193"/>
      <c r="P7" s="194"/>
    </row>
    <row r="8" spans="1:16" ht="12.75">
      <c r="A8" s="103" t="s">
        <v>195</v>
      </c>
      <c r="B8" s="104">
        <v>2002</v>
      </c>
      <c r="C8" s="105">
        <v>2001</v>
      </c>
      <c r="D8" s="106">
        <v>2000</v>
      </c>
      <c r="E8" s="104">
        <v>2002</v>
      </c>
      <c r="F8" s="105">
        <v>2001</v>
      </c>
      <c r="G8" s="106">
        <v>2000</v>
      </c>
      <c r="H8" s="104">
        <v>2002</v>
      </c>
      <c r="I8" s="105">
        <v>2001</v>
      </c>
      <c r="J8" s="106">
        <v>2000</v>
      </c>
      <c r="K8" s="104">
        <v>2002</v>
      </c>
      <c r="L8" s="105">
        <v>2001</v>
      </c>
      <c r="M8" s="106">
        <v>2000</v>
      </c>
      <c r="N8" s="104">
        <v>2002</v>
      </c>
      <c r="O8" s="105">
        <v>2001</v>
      </c>
      <c r="P8" s="106">
        <v>2000</v>
      </c>
    </row>
    <row r="9" spans="1:16" ht="12.75">
      <c r="A9" s="107" t="s">
        <v>196</v>
      </c>
      <c r="B9" s="108">
        <v>1948.2666139397734</v>
      </c>
      <c r="C9" s="109">
        <v>2068.258260918341</v>
      </c>
      <c r="D9" s="110">
        <v>1726.8150876280206</v>
      </c>
      <c r="E9" s="108">
        <v>2089.8793409484438</v>
      </c>
      <c r="F9" s="109">
        <v>1613.985160001986</v>
      </c>
      <c r="G9" s="110">
        <v>1830.4678483762793</v>
      </c>
      <c r="H9" s="108">
        <v>487.06034356147893</v>
      </c>
      <c r="I9" s="109">
        <v>710</v>
      </c>
      <c r="J9" s="110">
        <v>986.6969361346706</v>
      </c>
      <c r="K9" s="108">
        <v>255.29813094668717</v>
      </c>
      <c r="L9" s="109">
        <v>350.2640706844262</v>
      </c>
      <c r="M9" s="110">
        <v>309.15706770419143</v>
      </c>
      <c r="N9" s="108">
        <v>4780</v>
      </c>
      <c r="O9" s="109">
        <v>4741.682410912119</v>
      </c>
      <c r="P9" s="110">
        <v>4853.1369398431625</v>
      </c>
    </row>
    <row r="10" spans="1:16" ht="12.75">
      <c r="A10" s="107" t="s">
        <v>197</v>
      </c>
      <c r="B10" s="108">
        <v>941.8766837923167</v>
      </c>
      <c r="C10" s="109">
        <v>1707.4407462201466</v>
      </c>
      <c r="D10" s="110">
        <v>1639.9692826644173</v>
      </c>
      <c r="E10" s="108">
        <v>5988.93235402201</v>
      </c>
      <c r="F10" s="109">
        <v>6165.190215445194</v>
      </c>
      <c r="G10" s="110">
        <v>6361.7339583837465</v>
      </c>
      <c r="H10" s="108">
        <v>50</v>
      </c>
      <c r="I10" s="109">
        <v>6</v>
      </c>
      <c r="J10" s="110">
        <v>5</v>
      </c>
      <c r="K10" s="108">
        <v>634.7042828027284</v>
      </c>
      <c r="L10" s="109">
        <v>614.4236477060634</v>
      </c>
      <c r="M10" s="110">
        <v>572.6030184338701</v>
      </c>
      <c r="N10" s="108">
        <v>7616.071046845387</v>
      </c>
      <c r="O10" s="109">
        <v>8491.563413777443</v>
      </c>
      <c r="P10" s="110">
        <v>8579.858750681475</v>
      </c>
    </row>
    <row r="11" spans="1:16" ht="12.75">
      <c r="A11" s="107" t="s">
        <v>256</v>
      </c>
      <c r="B11" s="108">
        <v>275</v>
      </c>
      <c r="C11" s="109">
        <v>104.10688305666899</v>
      </c>
      <c r="D11" s="110">
        <v>108.18593875983842</v>
      </c>
      <c r="E11" s="108">
        <v>453.66561498649463</v>
      </c>
      <c r="F11" s="109">
        <v>392.1710671515325</v>
      </c>
      <c r="G11" s="110">
        <v>341.685487413917</v>
      </c>
      <c r="H11" s="108">
        <v>41</v>
      </c>
      <c r="I11" s="109">
        <v>47.09100683987089</v>
      </c>
      <c r="J11" s="110">
        <v>44.15867367755043</v>
      </c>
      <c r="K11" s="108">
        <v>29.9803758483213</v>
      </c>
      <c r="L11" s="109">
        <v>35.83493192469441</v>
      </c>
      <c r="M11" s="110">
        <v>33.9882316192831</v>
      </c>
      <c r="N11" s="108">
        <f>K11+H11+E11+B11</f>
        <v>799.645990834816</v>
      </c>
      <c r="O11" s="109">
        <f>L11+I11+F11+C11</f>
        <v>579.2038889727668</v>
      </c>
      <c r="P11" s="110">
        <f>M11+J11+G11+D11</f>
        <v>528.0183314705889</v>
      </c>
    </row>
    <row r="12" spans="1:16" ht="12.75">
      <c r="A12" s="107" t="s">
        <v>200</v>
      </c>
      <c r="B12" s="108">
        <f>B11-B13</f>
        <v>99.43518568910474</v>
      </c>
      <c r="C12" s="109">
        <f aca="true" t="shared" si="0" ref="C12:P12">C11-C13</f>
        <v>111.74142087327021</v>
      </c>
      <c r="D12" s="110">
        <f t="shared" si="0"/>
        <v>101.21205120128894</v>
      </c>
      <c r="E12" s="108">
        <f t="shared" si="0"/>
        <v>205.98696017206524</v>
      </c>
      <c r="F12" s="109">
        <f t="shared" si="0"/>
        <v>162.4758856629529</v>
      </c>
      <c r="G12" s="110">
        <f t="shared" si="0"/>
        <v>143.517340242115</v>
      </c>
      <c r="H12" s="108">
        <v>14</v>
      </c>
      <c r="I12" s="109">
        <f t="shared" si="0"/>
        <v>26.261928997611932</v>
      </c>
      <c r="J12" s="110">
        <f t="shared" si="0"/>
        <v>22.886232536131093</v>
      </c>
      <c r="K12" s="108">
        <f t="shared" si="0"/>
        <v>29.9803758483213</v>
      </c>
      <c r="L12" s="109">
        <f t="shared" si="0"/>
        <v>35.83493192469441</v>
      </c>
      <c r="M12" s="110">
        <f t="shared" si="0"/>
        <v>33.9882316192831</v>
      </c>
      <c r="N12" s="108">
        <f t="shared" si="0"/>
        <v>348.4947141046218</v>
      </c>
      <c r="O12" s="109">
        <f t="shared" si="0"/>
        <v>336.3141674585294</v>
      </c>
      <c r="P12" s="110">
        <f t="shared" si="0"/>
        <v>301.60385559881814</v>
      </c>
    </row>
    <row r="13" spans="1:16" ht="12.75">
      <c r="A13" s="111" t="s">
        <v>46</v>
      </c>
      <c r="B13" s="112">
        <v>175.56481431089526</v>
      </c>
      <c r="C13" s="113">
        <v>-7.634537816601218</v>
      </c>
      <c r="D13" s="114">
        <v>6.973887558549475</v>
      </c>
      <c r="E13" s="112">
        <v>247.6786548144294</v>
      </c>
      <c r="F13" s="113">
        <v>229.6951814885796</v>
      </c>
      <c r="G13" s="114">
        <v>198.16814717180196</v>
      </c>
      <c r="H13" s="112">
        <v>27</v>
      </c>
      <c r="I13" s="113">
        <v>20.82907784225896</v>
      </c>
      <c r="J13" s="114">
        <v>21.27244114141934</v>
      </c>
      <c r="K13" s="112"/>
      <c r="L13" s="115"/>
      <c r="M13" s="114"/>
      <c r="N13" s="112">
        <v>451.1512767301942</v>
      </c>
      <c r="O13" s="113">
        <v>242.88972151423735</v>
      </c>
      <c r="P13" s="114">
        <v>226.41447587177078</v>
      </c>
    </row>
    <row r="16" ht="12.75">
      <c r="A16" s="79" t="s">
        <v>199</v>
      </c>
    </row>
    <row r="18" spans="1:16" ht="12.75">
      <c r="A18" s="79" t="s">
        <v>198</v>
      </c>
      <c r="B18" s="98">
        <v>1635.8766339331198</v>
      </c>
      <c r="C18" s="98">
        <v>1784</v>
      </c>
      <c r="D18" s="98">
        <v>1503</v>
      </c>
      <c r="E18" s="98">
        <v>1227.7542451869754</v>
      </c>
      <c r="F18" s="98">
        <v>846.5580124478163</v>
      </c>
      <c r="G18" s="98">
        <v>687.2692265358376</v>
      </c>
      <c r="H18" s="98">
        <v>131.31811490012151</v>
      </c>
      <c r="I18" s="98">
        <v>242.81393391138258</v>
      </c>
      <c r="J18" s="98">
        <v>504.8895764342551</v>
      </c>
      <c r="K18" s="98">
        <v>255.29813094668717</v>
      </c>
      <c r="L18" s="98">
        <v>350.2242176510039</v>
      </c>
      <c r="M18" s="98">
        <v>309.12777171305964</v>
      </c>
      <c r="N18" s="109">
        <v>3250.2471249669043</v>
      </c>
      <c r="O18" s="109">
        <v>3223.596164010203</v>
      </c>
      <c r="P18" s="109">
        <v>3004.286574683152</v>
      </c>
    </row>
    <row r="20" spans="14:16" ht="12.75">
      <c r="N20" s="98"/>
      <c r="O20" s="98"/>
      <c r="P20" s="98"/>
    </row>
    <row r="21" s="148" customFormat="1" ht="12.75">
      <c r="A21" s="147"/>
    </row>
    <row r="22" ht="12.75">
      <c r="A22" s="79" t="s">
        <v>258</v>
      </c>
    </row>
    <row r="23" ht="12.75">
      <c r="A23" s="79" t="s">
        <v>260</v>
      </c>
    </row>
  </sheetData>
  <mergeCells count="5">
    <mergeCell ref="N7:P7"/>
    <mergeCell ref="B7:D7"/>
    <mergeCell ref="E7:G7"/>
    <mergeCell ref="H7:J7"/>
    <mergeCell ref="K7:M7"/>
  </mergeCells>
  <hyperlinks>
    <hyperlink ref="G2" location="INDEX!A1" display="BACK TO INDEX"/>
  </hyperlinks>
  <printOptions/>
  <pageMargins left="0.75" right="0.75" top="1" bottom="1" header="0.5" footer="0.5"/>
  <pageSetup horizontalDpi="300" verticalDpi="300" orientation="landscape" scale="65" r:id="rId1"/>
</worksheet>
</file>

<file path=xl/worksheets/sheet16.xml><?xml version="1.0" encoding="utf-8"?>
<worksheet xmlns="http://schemas.openxmlformats.org/spreadsheetml/2006/main" xmlns:r="http://schemas.openxmlformats.org/officeDocument/2006/relationships">
  <dimension ref="A1:E88"/>
  <sheetViews>
    <sheetView workbookViewId="0" topLeftCell="A1">
      <selection activeCell="A1" sqref="A1"/>
    </sheetView>
  </sheetViews>
  <sheetFormatPr defaultColWidth="9.140625" defaultRowHeight="12.75"/>
  <cols>
    <col min="1" max="1" width="38.57421875" style="79" customWidth="1"/>
    <col min="2" max="2" width="16.7109375" style="79" customWidth="1"/>
    <col min="3" max="3" width="18.8515625" style="79" customWidth="1"/>
    <col min="4" max="4" width="18.00390625" style="79" customWidth="1"/>
    <col min="5" max="16384" width="9.140625" style="79" customWidth="1"/>
  </cols>
  <sheetData>
    <row r="1" ht="15.75">
      <c r="A1" s="25" t="s">
        <v>6</v>
      </c>
    </row>
    <row r="3" spans="1:5" ht="39">
      <c r="A3" s="55" t="s">
        <v>176</v>
      </c>
      <c r="E3" s="73" t="s">
        <v>164</v>
      </c>
    </row>
    <row r="5" spans="2:4" ht="12.75">
      <c r="B5" s="96" t="s">
        <v>177</v>
      </c>
      <c r="C5" s="96" t="s">
        <v>178</v>
      </c>
      <c r="D5" s="96" t="s">
        <v>179</v>
      </c>
    </row>
    <row r="6" ht="12.75">
      <c r="A6" s="1" t="s">
        <v>165</v>
      </c>
    </row>
    <row r="7" spans="1:4" ht="12.75">
      <c r="A7" s="79" t="s">
        <v>180</v>
      </c>
      <c r="B7" s="98">
        <v>116</v>
      </c>
      <c r="C7" s="98">
        <v>147</v>
      </c>
      <c r="D7" s="98">
        <v>147</v>
      </c>
    </row>
    <row r="8" spans="1:4" ht="12.75">
      <c r="A8" s="79" t="s">
        <v>151</v>
      </c>
      <c r="B8" s="98">
        <v>186</v>
      </c>
      <c r="C8" s="98">
        <v>140</v>
      </c>
      <c r="D8" s="98">
        <v>99</v>
      </c>
    </row>
    <row r="9" spans="1:4" ht="12.75">
      <c r="A9" s="79" t="s">
        <v>181</v>
      </c>
      <c r="B9" s="98">
        <v>111</v>
      </c>
      <c r="C9" s="98">
        <v>3</v>
      </c>
      <c r="D9" s="98"/>
    </row>
    <row r="10" spans="1:4" ht="12.75">
      <c r="A10" s="79" t="s">
        <v>152</v>
      </c>
      <c r="B10" s="98">
        <v>49</v>
      </c>
      <c r="C10" s="98">
        <v>54</v>
      </c>
      <c r="D10" s="98">
        <v>45</v>
      </c>
    </row>
    <row r="11" spans="1:4" s="1" customFormat="1" ht="13.5" thickBot="1">
      <c r="A11" s="100" t="s">
        <v>154</v>
      </c>
      <c r="B11" s="101">
        <f>SUM(B7:B10)</f>
        <v>462</v>
      </c>
      <c r="C11" s="101">
        <f>SUM(C7:C10)</f>
        <v>344</v>
      </c>
      <c r="D11" s="101">
        <f>SUM(D7:D10)</f>
        <v>291</v>
      </c>
    </row>
    <row r="12" ht="13.5" thickTop="1"/>
    <row r="14" spans="2:4" ht="12.75">
      <c r="B14" s="96" t="s">
        <v>177</v>
      </c>
      <c r="C14" s="96" t="s">
        <v>178</v>
      </c>
      <c r="D14" s="96" t="s">
        <v>179</v>
      </c>
    </row>
    <row r="15" ht="12.75">
      <c r="A15" s="1" t="s">
        <v>182</v>
      </c>
    </row>
    <row r="16" spans="1:4" ht="12.75">
      <c r="A16" s="79" t="s">
        <v>180</v>
      </c>
      <c r="B16" s="98">
        <v>271</v>
      </c>
      <c r="C16" s="98">
        <v>300</v>
      </c>
      <c r="D16" s="98">
        <v>279</v>
      </c>
    </row>
    <row r="17" spans="1:4" ht="12.75">
      <c r="A17" s="79" t="s">
        <v>151</v>
      </c>
      <c r="B17" s="98">
        <v>177</v>
      </c>
      <c r="C17" s="98">
        <v>128</v>
      </c>
      <c r="D17" s="98">
        <v>93</v>
      </c>
    </row>
    <row r="18" spans="1:4" ht="12.75">
      <c r="A18" s="79" t="s">
        <v>181</v>
      </c>
      <c r="B18" s="98">
        <v>7</v>
      </c>
      <c r="C18" s="98"/>
      <c r="D18" s="98"/>
    </row>
    <row r="19" spans="1:4" ht="12.75">
      <c r="A19" s="79" t="s">
        <v>152</v>
      </c>
      <c r="B19" s="98">
        <v>48</v>
      </c>
      <c r="C19" s="98">
        <v>13</v>
      </c>
      <c r="D19" s="98">
        <v>12</v>
      </c>
    </row>
    <row r="20" spans="1:4" ht="13.5" thickBot="1">
      <c r="A20" s="100" t="s">
        <v>154</v>
      </c>
      <c r="B20" s="101">
        <f>SUM(B16:B19)</f>
        <v>503</v>
      </c>
      <c r="C20" s="101">
        <f>SUM(C16:C19)</f>
        <v>441</v>
      </c>
      <c r="D20" s="101">
        <f>SUM(D16:D19)</f>
        <v>384</v>
      </c>
    </row>
    <row r="21" ht="13.5" thickTop="1"/>
    <row r="23" spans="2:4" ht="12.75">
      <c r="B23" s="96" t="s">
        <v>177</v>
      </c>
      <c r="C23" s="96" t="s">
        <v>178</v>
      </c>
      <c r="D23" s="96" t="s">
        <v>179</v>
      </c>
    </row>
    <row r="24" ht="12.75">
      <c r="A24" s="1" t="s">
        <v>183</v>
      </c>
    </row>
    <row r="25" spans="1:4" ht="12.75">
      <c r="A25" s="79" t="s">
        <v>180</v>
      </c>
      <c r="B25" s="98">
        <v>571</v>
      </c>
      <c r="C25" s="98">
        <v>542</v>
      </c>
      <c r="D25" s="98">
        <v>534</v>
      </c>
    </row>
    <row r="26" spans="1:4" ht="12.75">
      <c r="A26" s="79" t="s">
        <v>151</v>
      </c>
      <c r="B26" s="98">
        <v>336</v>
      </c>
      <c r="C26" s="98">
        <v>393</v>
      </c>
      <c r="D26" s="98">
        <v>305</v>
      </c>
    </row>
    <row r="27" spans="1:4" ht="12.75">
      <c r="A27" s="79" t="s">
        <v>181</v>
      </c>
      <c r="B27" s="98"/>
      <c r="C27" s="98"/>
      <c r="D27" s="98"/>
    </row>
    <row r="28" spans="1:4" ht="12.75">
      <c r="A28" s="79" t="s">
        <v>152</v>
      </c>
      <c r="B28" s="98">
        <v>51</v>
      </c>
      <c r="C28" s="98">
        <v>97</v>
      </c>
      <c r="D28" s="98">
        <v>97</v>
      </c>
    </row>
    <row r="29" spans="1:4" ht="13.5" thickBot="1">
      <c r="A29" s="100" t="s">
        <v>154</v>
      </c>
      <c r="B29" s="101">
        <f>SUM(B25:B28)</f>
        <v>958</v>
      </c>
      <c r="C29" s="101">
        <f>SUM(C25:C28)</f>
        <v>1032</v>
      </c>
      <c r="D29" s="101">
        <f>SUM(D25:D28)</f>
        <v>936</v>
      </c>
    </row>
    <row r="30" ht="13.5" thickTop="1"/>
    <row r="32" spans="2:4" ht="12.75">
      <c r="B32" s="96" t="s">
        <v>177</v>
      </c>
      <c r="C32" s="96" t="s">
        <v>178</v>
      </c>
      <c r="D32" s="96" t="s">
        <v>179</v>
      </c>
    </row>
    <row r="33" ht="12.75">
      <c r="A33" s="1" t="s">
        <v>184</v>
      </c>
    </row>
    <row r="34" spans="1:4" ht="12.75">
      <c r="A34" s="79" t="s">
        <v>180</v>
      </c>
      <c r="B34" s="98">
        <v>148</v>
      </c>
      <c r="C34" s="98">
        <v>164</v>
      </c>
      <c r="D34" s="98">
        <v>149</v>
      </c>
    </row>
    <row r="35" spans="1:4" ht="12.75">
      <c r="A35" s="79" t="s">
        <v>185</v>
      </c>
      <c r="B35" s="98">
        <v>415</v>
      </c>
      <c r="C35" s="98">
        <v>402</v>
      </c>
      <c r="D35" s="98">
        <v>407</v>
      </c>
    </row>
    <row r="36" spans="1:4" ht="12.75">
      <c r="A36" s="79" t="s">
        <v>181</v>
      </c>
      <c r="B36" s="98">
        <v>292</v>
      </c>
      <c r="C36" s="98">
        <v>430</v>
      </c>
      <c r="D36" s="98">
        <v>336</v>
      </c>
    </row>
    <row r="37" spans="1:4" ht="12.75">
      <c r="A37" s="79" t="s">
        <v>152</v>
      </c>
      <c r="B37" s="98"/>
      <c r="C37" s="98"/>
      <c r="D37" s="98"/>
    </row>
    <row r="38" spans="1:4" ht="13.5" thickBot="1">
      <c r="A38" s="100" t="s">
        <v>154</v>
      </c>
      <c r="B38" s="101">
        <f>SUM(B34:B37)</f>
        <v>855</v>
      </c>
      <c r="C38" s="101">
        <f>SUM(C34:C37)</f>
        <v>996</v>
      </c>
      <c r="D38" s="101">
        <f>SUM(D34:D37)</f>
        <v>892</v>
      </c>
    </row>
    <row r="39" ht="13.5" thickTop="1"/>
    <row r="41" spans="2:4" ht="12.75">
      <c r="B41" s="96" t="s">
        <v>177</v>
      </c>
      <c r="C41" s="96" t="s">
        <v>178</v>
      </c>
      <c r="D41" s="96" t="s">
        <v>179</v>
      </c>
    </row>
    <row r="42" ht="12.75">
      <c r="A42" s="1" t="s">
        <v>186</v>
      </c>
    </row>
    <row r="43" spans="1:4" ht="12.75">
      <c r="A43" s="79" t="s">
        <v>180</v>
      </c>
      <c r="B43" s="98">
        <f aca="true" t="shared" si="0" ref="B43:D46">B25+B34</f>
        <v>719</v>
      </c>
      <c r="C43" s="98">
        <f t="shared" si="0"/>
        <v>706</v>
      </c>
      <c r="D43" s="98">
        <f t="shared" si="0"/>
        <v>683</v>
      </c>
    </row>
    <row r="44" spans="1:4" ht="12.75">
      <c r="A44" s="79" t="s">
        <v>151</v>
      </c>
      <c r="B44" s="98">
        <f t="shared" si="0"/>
        <v>751</v>
      </c>
      <c r="C44" s="98">
        <f t="shared" si="0"/>
        <v>795</v>
      </c>
      <c r="D44" s="98">
        <f t="shared" si="0"/>
        <v>712</v>
      </c>
    </row>
    <row r="45" spans="1:4" ht="12.75">
      <c r="A45" s="79" t="s">
        <v>181</v>
      </c>
      <c r="B45" s="98">
        <f t="shared" si="0"/>
        <v>292</v>
      </c>
      <c r="C45" s="98">
        <f t="shared" si="0"/>
        <v>430</v>
      </c>
      <c r="D45" s="98">
        <f t="shared" si="0"/>
        <v>336</v>
      </c>
    </row>
    <row r="46" spans="1:4" ht="12.75">
      <c r="A46" s="79" t="s">
        <v>152</v>
      </c>
      <c r="B46" s="98">
        <f t="shared" si="0"/>
        <v>51</v>
      </c>
      <c r="C46" s="98">
        <f t="shared" si="0"/>
        <v>97</v>
      </c>
      <c r="D46" s="98">
        <f t="shared" si="0"/>
        <v>97</v>
      </c>
    </row>
    <row r="47" spans="1:4" ht="13.5" thickBot="1">
      <c r="A47" s="100" t="s">
        <v>154</v>
      </c>
      <c r="B47" s="101">
        <f>SUM(B43:B46)</f>
        <v>1813</v>
      </c>
      <c r="C47" s="101">
        <f>SUM(C43:C46)</f>
        <v>2028</v>
      </c>
      <c r="D47" s="101">
        <f>SUM(D43:D46)</f>
        <v>1828</v>
      </c>
    </row>
    <row r="48" ht="13.5" thickTop="1"/>
    <row r="50" spans="2:4" ht="12.75">
      <c r="B50" s="96" t="s">
        <v>177</v>
      </c>
      <c r="C50" s="96" t="s">
        <v>178</v>
      </c>
      <c r="D50" s="96" t="s">
        <v>179</v>
      </c>
    </row>
    <row r="51" ht="12.75">
      <c r="A51" s="1" t="s">
        <v>161</v>
      </c>
    </row>
    <row r="52" spans="1:4" ht="12.75">
      <c r="A52" s="79" t="s">
        <v>180</v>
      </c>
      <c r="B52" s="98">
        <v>512</v>
      </c>
      <c r="C52" s="98">
        <v>413</v>
      </c>
      <c r="D52" s="98">
        <v>387</v>
      </c>
    </row>
    <row r="53" spans="1:4" ht="12.75">
      <c r="A53" s="79" t="s">
        <v>187</v>
      </c>
      <c r="B53" s="98">
        <v>245</v>
      </c>
      <c r="C53" s="98">
        <v>252</v>
      </c>
      <c r="D53" s="98">
        <v>236</v>
      </c>
    </row>
    <row r="54" spans="1:4" ht="12.75">
      <c r="A54" s="79" t="s">
        <v>181</v>
      </c>
      <c r="B54" s="98">
        <v>6</v>
      </c>
      <c r="C54" s="98">
        <v>5</v>
      </c>
      <c r="D54" s="98">
        <v>7</v>
      </c>
    </row>
    <row r="55" spans="1:4" ht="12.75">
      <c r="A55" s="79" t="s">
        <v>152</v>
      </c>
      <c r="B55" s="98"/>
      <c r="C55" s="98"/>
      <c r="D55" s="98"/>
    </row>
    <row r="56" spans="1:4" ht="13.5" thickBot="1">
      <c r="A56" s="100" t="s">
        <v>154</v>
      </c>
      <c r="B56" s="101">
        <f>SUM(B52:B55)</f>
        <v>763</v>
      </c>
      <c r="C56" s="101">
        <f>SUM(C52:C55)</f>
        <v>670</v>
      </c>
      <c r="D56" s="101">
        <f>SUM(D52:D55)</f>
        <v>630</v>
      </c>
    </row>
    <row r="57" ht="13.5" thickTop="1"/>
    <row r="58" spans="1:2" s="1" customFormat="1" ht="12.75">
      <c r="A58" s="1" t="s">
        <v>188</v>
      </c>
      <c r="B58" s="1">
        <v>576</v>
      </c>
    </row>
    <row r="61" spans="2:4" ht="12.75">
      <c r="B61" s="96" t="s">
        <v>177</v>
      </c>
      <c r="C61" s="96" t="s">
        <v>178</v>
      </c>
      <c r="D61" s="96" t="s">
        <v>179</v>
      </c>
    </row>
    <row r="62" ht="12.75">
      <c r="A62" s="1" t="s">
        <v>136</v>
      </c>
    </row>
    <row r="63" spans="1:4" ht="12.75">
      <c r="A63" s="79" t="s">
        <v>180</v>
      </c>
      <c r="B63" s="98">
        <v>815</v>
      </c>
      <c r="C63" s="98">
        <v>678</v>
      </c>
      <c r="D63" s="98">
        <v>684</v>
      </c>
    </row>
    <row r="64" spans="1:4" ht="12.75">
      <c r="A64" s="79" t="s">
        <v>151</v>
      </c>
      <c r="B64" s="98">
        <v>235</v>
      </c>
      <c r="C64" s="98">
        <v>176</v>
      </c>
      <c r="D64" s="98">
        <v>239</v>
      </c>
    </row>
    <row r="65" spans="1:4" ht="12.75">
      <c r="A65" s="79" t="s">
        <v>181</v>
      </c>
      <c r="B65" s="98">
        <v>272</v>
      </c>
      <c r="C65" s="98">
        <v>421</v>
      </c>
      <c r="D65" s="98">
        <v>318</v>
      </c>
    </row>
    <row r="66" spans="1:4" ht="12.75">
      <c r="A66" s="79" t="s">
        <v>152</v>
      </c>
      <c r="B66" s="98">
        <v>90</v>
      </c>
      <c r="C66" s="98">
        <v>78</v>
      </c>
      <c r="D66" s="98">
        <v>67</v>
      </c>
    </row>
    <row r="67" spans="1:4" ht="13.5" thickBot="1">
      <c r="A67" s="100" t="s">
        <v>154</v>
      </c>
      <c r="B67" s="101">
        <f>SUM(B63:B66)</f>
        <v>1412</v>
      </c>
      <c r="C67" s="101">
        <f>SUM(C63:C66)</f>
        <v>1353</v>
      </c>
      <c r="D67" s="101">
        <f>SUM(D63:D66)</f>
        <v>1308</v>
      </c>
    </row>
    <row r="68" spans="2:4" ht="13.5" thickTop="1">
      <c r="B68" s="98"/>
      <c r="C68" s="98"/>
      <c r="D68" s="98"/>
    </row>
    <row r="69" spans="2:4" ht="12.75">
      <c r="B69" s="98"/>
      <c r="C69" s="98"/>
      <c r="D69" s="98"/>
    </row>
    <row r="70" spans="1:4" ht="13.5" thickBot="1">
      <c r="A70" s="97" t="s">
        <v>190</v>
      </c>
      <c r="B70" s="99">
        <f>B67+B58+B56+B47+B20+B11</f>
        <v>5529</v>
      </c>
      <c r="C70" s="99">
        <f>C67+C58+C56+C47+C20+C11</f>
        <v>4836</v>
      </c>
      <c r="D70" s="99">
        <f>D67+D58+D56+D47+D20+D11</f>
        <v>4441</v>
      </c>
    </row>
    <row r="71" ht="13.5" thickTop="1"/>
    <row r="76" spans="2:4" ht="12.75">
      <c r="B76" s="96" t="s">
        <v>177</v>
      </c>
      <c r="C76" s="96" t="s">
        <v>178</v>
      </c>
      <c r="D76" s="96" t="s">
        <v>179</v>
      </c>
    </row>
    <row r="77" ht="12.75">
      <c r="A77" s="1"/>
    </row>
    <row r="78" spans="1:4" ht="12.75">
      <c r="A78" s="79" t="s">
        <v>180</v>
      </c>
      <c r="B78" s="98">
        <f>B7+B16+B43+B52+B63+B58</f>
        <v>3009</v>
      </c>
      <c r="C78" s="98">
        <f>C7+C16+C43+C52+C63+C58</f>
        <v>2244</v>
      </c>
      <c r="D78" s="98">
        <f>D7+D16+D43+D52+D63+D58</f>
        <v>2180</v>
      </c>
    </row>
    <row r="79" spans="1:4" ht="12.75">
      <c r="A79" s="79" t="s">
        <v>191</v>
      </c>
      <c r="B79" s="98">
        <f aca="true" t="shared" si="1" ref="B79:D81">B8+B17+B44+B53+B64</f>
        <v>1594</v>
      </c>
      <c r="C79" s="98">
        <f t="shared" si="1"/>
        <v>1491</v>
      </c>
      <c r="D79" s="98">
        <f t="shared" si="1"/>
        <v>1379</v>
      </c>
    </row>
    <row r="80" spans="1:4" ht="12.75">
      <c r="A80" s="79" t="s">
        <v>181</v>
      </c>
      <c r="B80" s="98">
        <f t="shared" si="1"/>
        <v>688</v>
      </c>
      <c r="C80" s="98">
        <f t="shared" si="1"/>
        <v>859</v>
      </c>
      <c r="D80" s="98">
        <f t="shared" si="1"/>
        <v>661</v>
      </c>
    </row>
    <row r="81" spans="1:4" ht="12.75">
      <c r="A81" s="79" t="s">
        <v>152</v>
      </c>
      <c r="B81" s="98">
        <f t="shared" si="1"/>
        <v>238</v>
      </c>
      <c r="C81" s="98">
        <f t="shared" si="1"/>
        <v>242</v>
      </c>
      <c r="D81" s="98">
        <f t="shared" si="1"/>
        <v>221</v>
      </c>
    </row>
    <row r="82" spans="1:4" ht="13.5" thickBot="1">
      <c r="A82" s="97" t="s">
        <v>154</v>
      </c>
      <c r="B82" s="99">
        <f>SUM(B78:B81)</f>
        <v>5529</v>
      </c>
      <c r="C82" s="99">
        <f>SUM(C78:C81)</f>
        <v>4836</v>
      </c>
      <c r="D82" s="99">
        <f>SUM(D78:D81)</f>
        <v>4441</v>
      </c>
    </row>
    <row r="83" ht="13.5" thickTop="1"/>
    <row r="87" ht="12.75">
      <c r="A87" s="79" t="s">
        <v>258</v>
      </c>
    </row>
    <row r="88" ht="12.75">
      <c r="A88" s="79" t="s">
        <v>260</v>
      </c>
    </row>
  </sheetData>
  <hyperlinks>
    <hyperlink ref="E3" location="INDEX!A1" display="BACK TO INDEX"/>
  </hyperlinks>
  <printOptions/>
  <pageMargins left="0.75" right="0.75" top="1" bottom="1" header="0.5" footer="0.5"/>
  <pageSetup horizontalDpi="300" verticalDpi="300" orientation="portrait" scale="65" r:id="rId1"/>
</worksheet>
</file>

<file path=xl/worksheets/sheet17.xml><?xml version="1.0" encoding="utf-8"?>
<worksheet xmlns="http://schemas.openxmlformats.org/spreadsheetml/2006/main" xmlns:r="http://schemas.openxmlformats.org/officeDocument/2006/relationships">
  <dimension ref="A1:E30"/>
  <sheetViews>
    <sheetView workbookViewId="0" topLeftCell="A1">
      <selection activeCell="E16" sqref="E16"/>
    </sheetView>
  </sheetViews>
  <sheetFormatPr defaultColWidth="9.140625" defaultRowHeight="12.75"/>
  <cols>
    <col min="1" max="1" width="58.00390625" style="0" customWidth="1"/>
    <col min="5" max="5" width="11.8515625" style="0" customWidth="1"/>
  </cols>
  <sheetData>
    <row r="1" ht="15.75">
      <c r="A1" s="25" t="s">
        <v>6</v>
      </c>
    </row>
    <row r="2" ht="15.75">
      <c r="A2" s="54" t="s">
        <v>124</v>
      </c>
    </row>
    <row r="3" spans="1:5" ht="25.5">
      <c r="A3" s="5"/>
      <c r="E3" s="73" t="s">
        <v>164</v>
      </c>
    </row>
    <row r="4" spans="1:4" ht="12.75">
      <c r="A4" s="5"/>
      <c r="B4" s="39"/>
      <c r="C4" s="39"/>
      <c r="D4" s="39"/>
    </row>
    <row r="5" spans="1:4" ht="12.75">
      <c r="A5" s="5"/>
      <c r="B5" s="7" t="s">
        <v>7</v>
      </c>
      <c r="C5" s="7" t="s">
        <v>7</v>
      </c>
      <c r="D5" s="7" t="s">
        <v>7</v>
      </c>
    </row>
    <row r="6" spans="1:4" ht="12.75">
      <c r="A6" s="5"/>
      <c r="B6" s="7" t="s">
        <v>9</v>
      </c>
      <c r="C6" s="7" t="s">
        <v>9</v>
      </c>
      <c r="D6" s="7" t="s">
        <v>9</v>
      </c>
    </row>
    <row r="7" spans="1:4" ht="12.75">
      <c r="A7" s="5"/>
      <c r="B7" s="39" t="s">
        <v>10</v>
      </c>
      <c r="C7" s="39" t="s">
        <v>10</v>
      </c>
      <c r="D7" s="39" t="s">
        <v>10</v>
      </c>
    </row>
    <row r="8" spans="1:4" ht="12.75">
      <c r="A8" s="6"/>
      <c r="B8" s="9">
        <v>2002</v>
      </c>
      <c r="C8" s="9">
        <v>2001</v>
      </c>
      <c r="D8" s="9">
        <v>2000</v>
      </c>
    </row>
    <row r="9" spans="1:4" ht="12.75">
      <c r="A9" s="6"/>
      <c r="B9" s="7" t="s">
        <v>12</v>
      </c>
      <c r="C9" s="7" t="s">
        <v>12</v>
      </c>
      <c r="D9" s="7" t="s">
        <v>12</v>
      </c>
    </row>
    <row r="10" spans="1:4" ht="12.75">
      <c r="A10" s="6"/>
      <c r="B10" s="6"/>
      <c r="C10" s="6"/>
      <c r="D10" s="6"/>
    </row>
    <row r="11" spans="1:4" ht="12.75">
      <c r="A11" s="5" t="s">
        <v>125</v>
      </c>
      <c r="B11" s="6"/>
      <c r="C11" s="6"/>
      <c r="D11" s="6"/>
    </row>
    <row r="12" spans="1:4" ht="12.75">
      <c r="A12" s="6" t="s">
        <v>126</v>
      </c>
      <c r="B12" s="6">
        <v>245572</v>
      </c>
      <c r="C12" s="6">
        <v>225385.44522843004</v>
      </c>
      <c r="D12" s="6">
        <v>191925</v>
      </c>
    </row>
    <row r="13" spans="1:4" ht="12.75">
      <c r="A13" s="6" t="s">
        <v>127</v>
      </c>
      <c r="B13" s="6">
        <v>15035.531742292409</v>
      </c>
      <c r="C13" s="27">
        <v>13063.686344667478</v>
      </c>
      <c r="D13" s="6">
        <v>8267.47349</v>
      </c>
    </row>
    <row r="14" spans="1:4" ht="12.75">
      <c r="A14" s="6" t="s">
        <v>128</v>
      </c>
      <c r="B14" s="6">
        <v>14622.99423580854</v>
      </c>
      <c r="C14" s="6">
        <v>12341.512108756893</v>
      </c>
      <c r="D14" s="6">
        <v>9941.986897706187</v>
      </c>
    </row>
    <row r="15" spans="1:4" ht="12.75">
      <c r="A15" s="6"/>
      <c r="B15" s="6"/>
      <c r="C15" s="6"/>
      <c r="D15" s="6"/>
    </row>
    <row r="16" spans="1:4" ht="12.75">
      <c r="A16" s="5" t="s">
        <v>129</v>
      </c>
      <c r="B16" s="6">
        <v>153279.08727704204</v>
      </c>
      <c r="C16" s="6">
        <v>134967.08920789583</v>
      </c>
      <c r="D16" s="6">
        <v>114474.80296601947</v>
      </c>
    </row>
    <row r="17" spans="1:4" ht="12.75">
      <c r="A17" s="6" t="s">
        <v>130</v>
      </c>
      <c r="B17" s="41">
        <v>9220.820040088649</v>
      </c>
      <c r="C17" s="13">
        <v>8049.58381223465</v>
      </c>
      <c r="D17" s="41">
        <v>6392.8043025262195</v>
      </c>
    </row>
    <row r="18" spans="1:4" ht="12.75">
      <c r="A18" s="6" t="s">
        <v>131</v>
      </c>
      <c r="B18" s="42">
        <v>16634.115700147802</v>
      </c>
      <c r="C18" s="24">
        <v>14054.369215563594</v>
      </c>
      <c r="D18" s="42">
        <v>14242.358369081896</v>
      </c>
    </row>
    <row r="19" spans="1:4" ht="12.75">
      <c r="A19" s="6" t="s">
        <v>132</v>
      </c>
      <c r="B19" s="42">
        <v>31979.71547307445</v>
      </c>
      <c r="C19" s="24">
        <v>30386.365265046355</v>
      </c>
      <c r="D19" s="42">
        <v>20662.544599802957</v>
      </c>
    </row>
    <row r="20" spans="1:4" ht="12.75">
      <c r="A20" s="6" t="s">
        <v>133</v>
      </c>
      <c r="B20" s="42">
        <v>79716.81139103005</v>
      </c>
      <c r="C20" s="24">
        <v>63723.02170288095</v>
      </c>
      <c r="D20" s="42">
        <v>59206.21550081048</v>
      </c>
    </row>
    <row r="21" spans="1:4" ht="12.75">
      <c r="A21" s="6" t="s">
        <v>134</v>
      </c>
      <c r="B21" s="43">
        <v>15727</v>
      </c>
      <c r="C21" s="11">
        <v>18753.74921217029</v>
      </c>
      <c r="D21" s="43">
        <v>13970.88019379792</v>
      </c>
    </row>
    <row r="22" spans="1:4" ht="12.75">
      <c r="A22" s="6"/>
      <c r="B22" s="6"/>
      <c r="C22" s="6"/>
      <c r="D22" s="6"/>
    </row>
    <row r="23" spans="1:4" ht="13.5" thickBot="1">
      <c r="A23" s="6"/>
      <c r="B23" s="19">
        <v>428510.3267837947</v>
      </c>
      <c r="C23" s="19">
        <v>385757.7328897503</v>
      </c>
      <c r="D23" s="19">
        <v>324608.50252538646</v>
      </c>
    </row>
    <row r="24" spans="1:4" ht="13.5" thickTop="1">
      <c r="A24" s="6"/>
      <c r="B24" s="6"/>
      <c r="C24" s="6"/>
      <c r="D24" s="6"/>
    </row>
    <row r="25" spans="1:4" ht="12.75">
      <c r="A25" s="6"/>
      <c r="B25" s="24"/>
      <c r="C25" s="24"/>
      <c r="D25" s="56"/>
    </row>
    <row r="26" spans="1:4" ht="12.75">
      <c r="A26" s="6"/>
      <c r="B26" s="6"/>
      <c r="D26" s="6"/>
    </row>
    <row r="27" spans="1:4" ht="12.75">
      <c r="A27" s="6"/>
      <c r="B27" s="6"/>
      <c r="D27" s="6"/>
    </row>
    <row r="28" spans="1:4" ht="12.75">
      <c r="A28" s="6"/>
      <c r="B28" s="6"/>
      <c r="D28" s="6"/>
    </row>
    <row r="29" spans="1:4" ht="12.75">
      <c r="A29" s="6"/>
      <c r="B29" s="6"/>
      <c r="D29" s="6"/>
    </row>
    <row r="30" spans="1:4" ht="12.75">
      <c r="A30" s="6"/>
      <c r="B30" s="6"/>
      <c r="D30" s="6"/>
    </row>
  </sheetData>
  <hyperlinks>
    <hyperlink ref="E3" location="INDEX!A1" display="BACK TO INDEX"/>
  </hyperlinks>
  <printOptions/>
  <pageMargins left="0.75" right="0.75" top="1" bottom="1" header="0.5" footer="0.5"/>
  <pageSetup horizontalDpi="300" verticalDpi="300" orientation="portrait" scale="80" r:id="rId1"/>
</worksheet>
</file>

<file path=xl/worksheets/sheet18.xml><?xml version="1.0" encoding="utf-8"?>
<worksheet xmlns="http://schemas.openxmlformats.org/spreadsheetml/2006/main" xmlns:r="http://schemas.openxmlformats.org/officeDocument/2006/relationships">
  <dimension ref="A1:E38"/>
  <sheetViews>
    <sheetView workbookViewId="0" topLeftCell="A1">
      <selection activeCell="E3" sqref="E3"/>
    </sheetView>
  </sheetViews>
  <sheetFormatPr defaultColWidth="9.140625" defaultRowHeight="12.75"/>
  <cols>
    <col min="1" max="1" width="59.7109375" style="0" customWidth="1"/>
    <col min="2" max="2" width="12.421875" style="0" customWidth="1"/>
    <col min="3" max="3" width="11.57421875" style="0" customWidth="1"/>
    <col min="4" max="4" width="13.421875" style="0" customWidth="1"/>
    <col min="5" max="5" width="14.28125" style="0" customWidth="1"/>
  </cols>
  <sheetData>
    <row r="1" ht="15.75">
      <c r="A1" s="25" t="s">
        <v>6</v>
      </c>
    </row>
    <row r="2" spans="1:4" ht="15.75">
      <c r="A2" s="54" t="s">
        <v>222</v>
      </c>
      <c r="B2" s="45"/>
      <c r="C2" s="45"/>
      <c r="D2" s="45"/>
    </row>
    <row r="3" spans="1:5" ht="25.5">
      <c r="A3" s="45"/>
      <c r="B3" s="45"/>
      <c r="C3" s="45"/>
      <c r="D3" s="45"/>
      <c r="E3" s="73" t="s">
        <v>164</v>
      </c>
    </row>
    <row r="4" spans="1:4" ht="25.5">
      <c r="A4" s="119" t="s">
        <v>251</v>
      </c>
      <c r="B4" s="45"/>
      <c r="C4" s="45"/>
      <c r="D4" s="45"/>
    </row>
    <row r="5" spans="1:4" ht="12.75">
      <c r="A5" s="45"/>
      <c r="B5" s="45"/>
      <c r="C5" s="45"/>
      <c r="D5" s="45"/>
    </row>
    <row r="6" spans="1:4" ht="12.75">
      <c r="A6" s="45"/>
      <c r="B6" s="45"/>
      <c r="C6" s="45"/>
      <c r="D6" s="45"/>
    </row>
    <row r="7" spans="1:4" ht="12.75">
      <c r="A7" s="5" t="s">
        <v>201</v>
      </c>
      <c r="B7" s="7" t="s">
        <v>7</v>
      </c>
      <c r="C7" s="7" t="s">
        <v>7</v>
      </c>
      <c r="D7" s="7" t="s">
        <v>7</v>
      </c>
    </row>
    <row r="8" spans="1:4" ht="12.75">
      <c r="A8" s="45"/>
      <c r="B8" s="7" t="s">
        <v>9</v>
      </c>
      <c r="C8" s="7" t="s">
        <v>9</v>
      </c>
      <c r="D8" s="7" t="s">
        <v>9</v>
      </c>
    </row>
    <row r="9" spans="1:4" ht="12.75">
      <c r="A9" s="45"/>
      <c r="B9" s="40" t="s">
        <v>10</v>
      </c>
      <c r="C9" s="40" t="s">
        <v>10</v>
      </c>
      <c r="D9" s="40" t="s">
        <v>10</v>
      </c>
    </row>
    <row r="10" spans="1:4" ht="12.75">
      <c r="A10" s="45"/>
      <c r="B10" s="9">
        <v>2002</v>
      </c>
      <c r="C10" s="9">
        <v>2001</v>
      </c>
      <c r="D10" s="9">
        <v>2000</v>
      </c>
    </row>
    <row r="11" spans="1:4" ht="12.75">
      <c r="A11" s="45"/>
      <c r="B11" s="7" t="s">
        <v>12</v>
      </c>
      <c r="C11" s="7" t="s">
        <v>12</v>
      </c>
      <c r="D11" s="7" t="s">
        <v>12</v>
      </c>
    </row>
    <row r="12" spans="1:4" ht="12.75">
      <c r="A12" s="45"/>
      <c r="B12" s="45"/>
      <c r="C12" s="45"/>
      <c r="D12" s="45"/>
    </row>
    <row r="13" spans="1:4" ht="12.75">
      <c r="A13" s="45" t="s">
        <v>202</v>
      </c>
      <c r="B13" s="45">
        <v>4844707</v>
      </c>
      <c r="C13" s="45">
        <v>4817394.181995611</v>
      </c>
      <c r="D13" s="45">
        <v>4931521.93972204</v>
      </c>
    </row>
    <row r="14" spans="1:4" ht="12.75">
      <c r="A14" s="45" t="s">
        <v>203</v>
      </c>
      <c r="B14" s="116">
        <v>1530257</v>
      </c>
      <c r="C14" s="116">
        <v>1518287</v>
      </c>
      <c r="D14" s="116">
        <v>1848509</v>
      </c>
    </row>
    <row r="15" spans="1:4" ht="12.75">
      <c r="A15" s="45" t="s">
        <v>204</v>
      </c>
      <c r="B15" s="45">
        <v>3314450</v>
      </c>
      <c r="C15" s="45">
        <v>3299107.1819956107</v>
      </c>
      <c r="D15" s="45">
        <v>3083012.9397220397</v>
      </c>
    </row>
    <row r="16" spans="1:4" ht="12.75">
      <c r="A16" s="45" t="s">
        <v>205</v>
      </c>
      <c r="B16" s="116">
        <v>73587</v>
      </c>
      <c r="C16" s="116">
        <v>102777</v>
      </c>
      <c r="D16" s="116">
        <v>85646</v>
      </c>
    </row>
    <row r="17" spans="1:4" ht="12.75">
      <c r="A17" s="45" t="s">
        <v>206</v>
      </c>
      <c r="B17" s="117">
        <v>3240863</v>
      </c>
      <c r="C17" s="117">
        <v>3196330.1819956107</v>
      </c>
      <c r="D17" s="117">
        <v>2997366.9397220397</v>
      </c>
    </row>
    <row r="18" spans="1:4" ht="12.75">
      <c r="A18" s="45"/>
      <c r="B18" s="45"/>
      <c r="C18" s="45"/>
      <c r="D18" s="45"/>
    </row>
    <row r="19" spans="1:4" ht="12.75">
      <c r="A19" s="45" t="s">
        <v>207</v>
      </c>
      <c r="B19" s="45">
        <v>3306778.5909978054</v>
      </c>
      <c r="C19" s="45">
        <v>3191060.060858825</v>
      </c>
      <c r="D19" s="45">
        <v>3101317.1158675062</v>
      </c>
    </row>
    <row r="20" spans="1:4" ht="12.75">
      <c r="A20" s="45" t="s">
        <v>208</v>
      </c>
      <c r="B20" s="45">
        <v>14668.359609507814</v>
      </c>
      <c r="C20" s="45">
        <v>18015</v>
      </c>
      <c r="D20" s="45">
        <v>20225</v>
      </c>
    </row>
    <row r="21" spans="1:4" ht="12.75">
      <c r="A21" s="45"/>
      <c r="B21" s="45"/>
      <c r="C21" s="45"/>
      <c r="D21" s="45"/>
    </row>
    <row r="22" spans="1:4" ht="12.75">
      <c r="A22" s="45" t="s">
        <v>209</v>
      </c>
      <c r="B22" s="45">
        <v>27252.189568012604</v>
      </c>
      <c r="C22" s="45">
        <v>44495.91293364599</v>
      </c>
      <c r="D22" s="45">
        <v>49988.91293364599</v>
      </c>
    </row>
    <row r="23" spans="1:4" ht="12.75">
      <c r="A23" s="45" t="s">
        <v>210</v>
      </c>
      <c r="B23" s="45">
        <v>36974.56776200408</v>
      </c>
      <c r="C23" s="45">
        <v>31216</v>
      </c>
      <c r="D23" s="45">
        <v>28396</v>
      </c>
    </row>
    <row r="24" spans="1:4" ht="12.75">
      <c r="A24" s="45" t="s">
        <v>211</v>
      </c>
      <c r="B24" s="117">
        <v>64226.757330016684</v>
      </c>
      <c r="C24" s="117">
        <v>75711.91293364599</v>
      </c>
      <c r="D24" s="117">
        <v>78384.91293364599</v>
      </c>
    </row>
    <row r="25" spans="1:4" ht="12.75">
      <c r="A25" s="45"/>
      <c r="B25" s="45"/>
      <c r="C25" s="45"/>
      <c r="D25" s="45"/>
    </row>
    <row r="26" spans="1:4" ht="12.75">
      <c r="A26" s="45" t="s">
        <v>212</v>
      </c>
      <c r="B26" s="45">
        <v>38124</v>
      </c>
      <c r="C26" s="45">
        <v>56477</v>
      </c>
      <c r="D26" s="45">
        <v>66852.18127543115</v>
      </c>
    </row>
    <row r="27" spans="1:4" ht="12.75">
      <c r="A27" s="45" t="s">
        <v>213</v>
      </c>
      <c r="B27" s="45">
        <v>11821</v>
      </c>
      <c r="C27" s="45">
        <v>27113</v>
      </c>
      <c r="D27" s="45">
        <v>30970.129262532875</v>
      </c>
    </row>
    <row r="28" spans="1:4" ht="12.75">
      <c r="A28" s="45" t="s">
        <v>214</v>
      </c>
      <c r="B28" s="117">
        <v>26303</v>
      </c>
      <c r="C28" s="117">
        <v>29364</v>
      </c>
      <c r="D28" s="117">
        <v>35882.052012898275</v>
      </c>
    </row>
    <row r="29" spans="1:4" ht="12.75">
      <c r="A29" s="45"/>
      <c r="B29" s="45"/>
      <c r="C29" s="45"/>
      <c r="D29" s="45"/>
    </row>
    <row r="30" spans="1:4" ht="12.75">
      <c r="A30" s="5" t="s">
        <v>215</v>
      </c>
      <c r="B30" s="45"/>
      <c r="C30" s="45"/>
      <c r="D30" s="45"/>
    </row>
    <row r="31" spans="1:4" ht="12.75">
      <c r="A31" s="45"/>
      <c r="B31" s="45"/>
      <c r="C31" s="45"/>
      <c r="D31" s="45"/>
    </row>
    <row r="32" spans="1:4" ht="12.75">
      <c r="A32" s="45" t="s">
        <v>216</v>
      </c>
      <c r="B32" s="45"/>
      <c r="C32" s="45"/>
      <c r="D32" s="45"/>
    </row>
    <row r="33" spans="1:4" ht="12.75">
      <c r="A33" s="45" t="s">
        <v>250</v>
      </c>
      <c r="B33" s="118">
        <v>0.004435845704771454</v>
      </c>
      <c r="C33" s="118">
        <v>0.005645459394816761</v>
      </c>
      <c r="D33" s="118">
        <v>0.006521422751811249</v>
      </c>
    </row>
    <row r="34" spans="1:4" ht="12.75">
      <c r="A34" s="45" t="s">
        <v>217</v>
      </c>
      <c r="B34" s="118">
        <v>0.008222235836417085</v>
      </c>
      <c r="C34" s="118">
        <v>0.013487258970086164</v>
      </c>
      <c r="D34" s="118">
        <v>0.016214305262744994</v>
      </c>
    </row>
    <row r="35" spans="1:4" ht="12.75">
      <c r="A35" s="45" t="s">
        <v>218</v>
      </c>
      <c r="B35" s="118">
        <v>0.011408864787559389</v>
      </c>
      <c r="C35" s="118">
        <v>0.00976620005524913</v>
      </c>
      <c r="D35" s="118">
        <v>0.009473648228946335</v>
      </c>
    </row>
    <row r="36" spans="1:4" ht="12.75">
      <c r="A36" s="45" t="s">
        <v>219</v>
      </c>
      <c r="B36" s="118">
        <v>0.019377802449883595</v>
      </c>
      <c r="C36" s="118">
        <v>0.0229492128497166</v>
      </c>
      <c r="D36" s="118">
        <v>0.025424775849534082</v>
      </c>
    </row>
    <row r="37" spans="1:4" ht="12.75">
      <c r="A37" s="45" t="s">
        <v>220</v>
      </c>
      <c r="B37" s="118">
        <v>1.684680446176075</v>
      </c>
      <c r="C37" s="118">
        <v>1.340579579893514</v>
      </c>
      <c r="D37" s="118">
        <v>1.1725109254206674</v>
      </c>
    </row>
    <row r="38" spans="1:4" ht="12.75">
      <c r="A38" s="45" t="s">
        <v>221</v>
      </c>
      <c r="B38" s="118">
        <v>2.441803495039223</v>
      </c>
      <c r="C38" s="118">
        <v>2.5783923489186074</v>
      </c>
      <c r="D38" s="118">
        <v>2.184515894059501</v>
      </c>
    </row>
  </sheetData>
  <hyperlinks>
    <hyperlink ref="E3" location="INDEX!A1" display="BACK TO INDEX"/>
  </hyperlinks>
  <printOptions/>
  <pageMargins left="0.75" right="0.75" top="1" bottom="1" header="0.5" footer="0.5"/>
  <pageSetup horizontalDpi="300" verticalDpi="300" orientation="portrait" scale="80" r:id="rId1"/>
</worksheet>
</file>

<file path=xl/worksheets/sheet2.xml><?xml version="1.0" encoding="utf-8"?>
<worksheet xmlns="http://schemas.openxmlformats.org/spreadsheetml/2006/main" xmlns:r="http://schemas.openxmlformats.org/officeDocument/2006/relationships">
  <dimension ref="A1:F63"/>
  <sheetViews>
    <sheetView workbookViewId="0" topLeftCell="A2">
      <selection activeCell="B10" sqref="B10"/>
    </sheetView>
  </sheetViews>
  <sheetFormatPr defaultColWidth="9.140625" defaultRowHeight="12.75"/>
  <cols>
    <col min="1" max="1" width="54.421875" style="148" customWidth="1"/>
    <col min="2" max="2" width="14.421875" style="148" customWidth="1"/>
    <col min="3" max="3" width="10.421875" style="148" customWidth="1"/>
    <col min="4" max="4" width="14.28125" style="148" customWidth="1"/>
    <col min="5" max="5" width="10.8515625" style="148" customWidth="1"/>
    <col min="6" max="6" width="12.28125" style="148" customWidth="1"/>
    <col min="7" max="16384" width="9.140625" style="148" customWidth="1"/>
  </cols>
  <sheetData>
    <row r="1" spans="1:6" ht="26.25">
      <c r="A1" s="25" t="s">
        <v>6</v>
      </c>
      <c r="F1" s="73" t="s">
        <v>164</v>
      </c>
    </row>
    <row r="2" spans="1:6" ht="15.75">
      <c r="A2" s="25" t="s">
        <v>267</v>
      </c>
      <c r="F2" s="73"/>
    </row>
    <row r="3" ht="13.5" thickBot="1"/>
    <row r="4" spans="1:6" ht="15.75">
      <c r="A4" s="156"/>
      <c r="B4" s="157" t="s">
        <v>7</v>
      </c>
      <c r="C4" s="158"/>
      <c r="D4" s="157" t="s">
        <v>7</v>
      </c>
      <c r="E4" s="158"/>
      <c r="F4" s="159" t="s">
        <v>7</v>
      </c>
    </row>
    <row r="5" spans="1:6" ht="15.75">
      <c r="A5" s="160"/>
      <c r="B5" s="56" t="s">
        <v>9</v>
      </c>
      <c r="C5" s="161" t="s">
        <v>268</v>
      </c>
      <c r="D5" s="56" t="s">
        <v>9</v>
      </c>
      <c r="E5" s="161" t="s">
        <v>268</v>
      </c>
      <c r="F5" s="162" t="s">
        <v>9</v>
      </c>
    </row>
    <row r="6" spans="1:6" ht="15.75">
      <c r="A6" s="160"/>
      <c r="B6" s="163" t="s">
        <v>10</v>
      </c>
      <c r="C6" s="147"/>
      <c r="D6" s="163" t="s">
        <v>10</v>
      </c>
      <c r="E6" s="147"/>
      <c r="F6" s="164" t="s">
        <v>10</v>
      </c>
    </row>
    <row r="7" spans="1:6" ht="12.75">
      <c r="A7" s="165"/>
      <c r="B7" s="166">
        <v>2002</v>
      </c>
      <c r="C7" s="147"/>
      <c r="D7" s="166">
        <v>2001</v>
      </c>
      <c r="E7" s="147"/>
      <c r="F7" s="167">
        <v>2000</v>
      </c>
    </row>
    <row r="8" spans="1:6" ht="12.75">
      <c r="A8" s="168" t="s">
        <v>295</v>
      </c>
      <c r="B8" s="161"/>
      <c r="C8" s="147"/>
      <c r="D8" s="161"/>
      <c r="E8" s="147"/>
      <c r="F8" s="169"/>
    </row>
    <row r="9" spans="1:6" ht="12.75">
      <c r="A9" s="165" t="s">
        <v>271</v>
      </c>
      <c r="B9" s="170">
        <f>'2.1. Headline EPS'!B23</f>
        <v>115776.72098954879</v>
      </c>
      <c r="C9" s="171">
        <f>B9/D9-1</f>
        <v>0.14737078633537504</v>
      </c>
      <c r="D9" s="170">
        <f>'2.1. Headline EPS'!C23</f>
        <v>100906.10844235614</v>
      </c>
      <c r="E9" s="171">
        <f>D9/F9-1</f>
        <v>0.15657454814103855</v>
      </c>
      <c r="F9" s="172">
        <f>'2.1. Headline EPS'!D23</f>
        <v>87245.65883326973</v>
      </c>
    </row>
    <row r="10" spans="1:6" ht="12.75">
      <c r="A10" s="165" t="s">
        <v>272</v>
      </c>
      <c r="B10" s="170">
        <f>'2. P&amp;L'!B36-'2. P&amp;L'!B33</f>
        <v>158567</v>
      </c>
      <c r="C10" s="171">
        <f>B10/D10-1</f>
        <v>0.19047868887966835</v>
      </c>
      <c r="D10" s="170">
        <f>'2. P&amp;L'!C36-'2. P&amp;L'!C33</f>
        <v>133196.00046702533</v>
      </c>
      <c r="E10" s="171">
        <f>D10/F10-1</f>
        <v>0.07873722832915342</v>
      </c>
      <c r="F10" s="172">
        <f>'2. P&amp;L'!D36-'2. P&amp;L'!D33</f>
        <v>123473.99994096009</v>
      </c>
    </row>
    <row r="11" spans="1:6" ht="12.75">
      <c r="A11" s="165" t="s">
        <v>261</v>
      </c>
      <c r="B11" s="171">
        <f>'2.1. Headline EPS'!B23/(('3. Balance Sheet'!C47+'3. Balance Sheet'!B47)/2)</f>
        <v>0.16782579280588347</v>
      </c>
      <c r="C11" s="147"/>
      <c r="D11" s="171">
        <f>'2.1. Headline EPS'!C23/(('3. Balance Sheet'!D47+'3. Balance Sheet'!C47)/2)</f>
        <v>0.18228708286488837</v>
      </c>
      <c r="E11" s="147"/>
      <c r="F11" s="173" t="s">
        <v>320</v>
      </c>
    </row>
    <row r="12" spans="1:6" ht="12.75">
      <c r="A12" s="165" t="s">
        <v>269</v>
      </c>
      <c r="B12" s="171">
        <f>'2.1. Headline EPS'!B23/(('3. Balance Sheet'!B47+'3. Balance Sheet'!C47-'3. Balance Sheet'!C19-'3. Balance Sheet'!B19)/2)</f>
        <v>0.33769849533397833</v>
      </c>
      <c r="C12" s="147"/>
      <c r="D12" s="171">
        <f>'2.1. Headline EPS'!C23/(('3. Balance Sheet'!C47+'3. Balance Sheet'!D47-'3. Balance Sheet'!D19-'3. Balance Sheet'!C19)/2)</f>
        <v>0.31641580742248404</v>
      </c>
      <c r="E12" s="147"/>
      <c r="F12" s="173" t="s">
        <v>321</v>
      </c>
    </row>
    <row r="13" spans="1:6" ht="12.75">
      <c r="A13" s="165" t="s">
        <v>270</v>
      </c>
      <c r="B13" s="171">
        <f>-'2. P&amp;L'!B30/('2. P&amp;L'!B28-'2. P&amp;L'!B13)</f>
        <v>0.6792602972506848</v>
      </c>
      <c r="C13" s="147"/>
      <c r="D13" s="171">
        <f>-'2. P&amp;L'!C30/('2. P&amp;L'!C28-'2. P&amp;L'!C13)</f>
        <v>0.6823577686016186</v>
      </c>
      <c r="E13" s="147"/>
      <c r="F13" s="174">
        <f>-'2. P&amp;L'!D30/('2. P&amp;L'!D28-'2. P&amp;L'!D13)</f>
        <v>0.6520976633583903</v>
      </c>
    </row>
    <row r="14" spans="1:6" ht="12.75">
      <c r="A14" s="165" t="s">
        <v>315</v>
      </c>
      <c r="B14" s="171">
        <f>('2. P&amp;L'!B20+'2. P&amp;L'!B22+'2. P&amp;L'!B24+'2. P&amp;L'!B16)/'2. P&amp;L'!B28</f>
        <v>0.757289415537499</v>
      </c>
      <c r="C14" s="147"/>
      <c r="D14" s="171">
        <f>('2. P&amp;L'!C20+'2. P&amp;L'!C22+'2. P&amp;L'!C16)/'2. P&amp;L'!C28</f>
        <v>0.7447276610731259</v>
      </c>
      <c r="E14" s="147"/>
      <c r="F14" s="174">
        <f>('2. P&amp;L'!D20+'2. P&amp;L'!D22+'2. P&amp;L'!D16)/'2. P&amp;L'!D28</f>
        <v>0.6955883268917387</v>
      </c>
    </row>
    <row r="15" spans="1:6" ht="12.75">
      <c r="A15" s="165"/>
      <c r="B15" s="147"/>
      <c r="C15" s="147"/>
      <c r="D15" s="147"/>
      <c r="E15" s="147"/>
      <c r="F15" s="175"/>
    </row>
    <row r="16" spans="1:6" ht="12.75">
      <c r="A16" s="168" t="s">
        <v>262</v>
      </c>
      <c r="B16" s="147"/>
      <c r="C16" s="147"/>
      <c r="D16" s="147"/>
      <c r="E16" s="147"/>
      <c r="F16" s="175"/>
    </row>
    <row r="17" spans="1:6" ht="12.75">
      <c r="A17" s="165" t="s">
        <v>273</v>
      </c>
      <c r="B17" s="170">
        <f>'3. Balance Sheet'!B26</f>
        <v>17023185</v>
      </c>
      <c r="C17" s="171">
        <f>B17/D17-1</f>
        <v>0.06502993475503449</v>
      </c>
      <c r="D17" s="170">
        <f>'3. Balance Sheet'!C26</f>
        <v>15983762</v>
      </c>
      <c r="E17" s="171">
        <f>D17/F17-1</f>
        <v>-0.002890313681254808</v>
      </c>
      <c r="F17" s="172">
        <f>'3. Balance Sheet'!D26</f>
        <v>16030094</v>
      </c>
    </row>
    <row r="18" spans="1:6" ht="12.75">
      <c r="A18" s="165" t="s">
        <v>274</v>
      </c>
      <c r="B18" s="170">
        <f>'3. Balance Sheet'!B47</f>
        <v>800555</v>
      </c>
      <c r="C18" s="171">
        <f>B18/D18-1</f>
        <v>0.3822452820415423</v>
      </c>
      <c r="D18" s="170">
        <f>'3. Balance Sheet'!C47</f>
        <v>579170</v>
      </c>
      <c r="E18" s="171">
        <f>D18/F18-1</f>
        <v>0.0970333862431858</v>
      </c>
      <c r="F18" s="172">
        <f>'3. Balance Sheet'!D47</f>
        <v>527942</v>
      </c>
    </row>
    <row r="19" spans="1:6" ht="12.75">
      <c r="A19" s="165" t="s">
        <v>275</v>
      </c>
      <c r="B19" s="170">
        <f>'3. Balance Sheet'!B51</f>
        <v>1024687</v>
      </c>
      <c r="C19" s="171">
        <f>B19/D19-1</f>
        <v>0.21731780389610633</v>
      </c>
      <c r="D19" s="170">
        <f>'3. Balance Sheet'!C51</f>
        <v>841758.0000230189</v>
      </c>
      <c r="E19" s="171">
        <f>D19/F19-1</f>
        <v>0.31785375550368467</v>
      </c>
      <c r="F19" s="172">
        <f>'3. Balance Sheet'!D51</f>
        <v>638733.9995106653</v>
      </c>
    </row>
    <row r="20" spans="1:6" ht="12.75">
      <c r="A20" s="165"/>
      <c r="B20" s="147"/>
      <c r="C20" s="147"/>
      <c r="D20" s="147"/>
      <c r="E20" s="147"/>
      <c r="F20" s="175"/>
    </row>
    <row r="21" spans="1:6" ht="12.75">
      <c r="A21" s="168" t="s">
        <v>263</v>
      </c>
      <c r="B21" s="147"/>
      <c r="C21" s="147"/>
      <c r="D21" s="147"/>
      <c r="E21" s="147"/>
      <c r="F21" s="175"/>
    </row>
    <row r="22" spans="1:6" ht="12.75">
      <c r="A22" s="165" t="s">
        <v>42</v>
      </c>
      <c r="B22" s="176">
        <f>'2.1. Headline EPS'!B12</f>
        <v>126.83486535944317</v>
      </c>
      <c r="C22" s="171">
        <f>B22/D22-1</f>
        <v>0.007803968776448622</v>
      </c>
      <c r="D22" s="176">
        <f>'2.1. Headline EPS'!C12</f>
        <v>125.85271470346602</v>
      </c>
      <c r="E22" s="171">
        <f>D22/F22-1</f>
        <v>0.14500119988781135</v>
      </c>
      <c r="F22" s="177">
        <f>'2.1. Headline EPS'!D12</f>
        <v>109.91491949161033</v>
      </c>
    </row>
    <row r="23" spans="1:6" ht="12.75">
      <c r="A23" s="165" t="s">
        <v>44</v>
      </c>
      <c r="B23" s="176">
        <f>'2. P&amp;L'!B61</f>
        <v>53.79170734703558</v>
      </c>
      <c r="C23" s="171">
        <f>B23/D23-1</f>
        <v>-0.21700571547255343</v>
      </c>
      <c r="D23" s="176">
        <f>'2. P&amp;L'!C61</f>
        <v>68.7</v>
      </c>
      <c r="E23" s="171">
        <f>D23/F23-1</f>
        <v>0.11858888604273843</v>
      </c>
      <c r="F23" s="177">
        <f>'2. P&amp;L'!D61</f>
        <v>61.416665995173446</v>
      </c>
    </row>
    <row r="24" spans="1:6" ht="12.75">
      <c r="A24" s="165" t="s">
        <v>264</v>
      </c>
      <c r="B24" s="176">
        <f>B22/B23</f>
        <v>2.3578888199471315</v>
      </c>
      <c r="C24" s="176"/>
      <c r="D24" s="176">
        <f>D22/D23</f>
        <v>1.8319172445919363</v>
      </c>
      <c r="E24" s="176"/>
      <c r="F24" s="177">
        <f>F22/F23</f>
        <v>1.7896594956855558</v>
      </c>
    </row>
    <row r="25" spans="1:6" ht="12.75">
      <c r="A25" s="165" t="s">
        <v>265</v>
      </c>
      <c r="B25" s="178">
        <f>'2.1. Headline EPS'!B28/1000000</f>
        <v>91.2814632328767</v>
      </c>
      <c r="C25" s="147"/>
      <c r="D25" s="179">
        <f>'2.1. Headline EPS'!C28/1000000</f>
        <v>80.17793551780822</v>
      </c>
      <c r="E25" s="147"/>
      <c r="F25" s="180">
        <f>'2.1. Headline EPS'!D28/1000000</f>
        <v>79.37562911095894</v>
      </c>
    </row>
    <row r="26" spans="1:6" ht="12.75">
      <c r="A26" s="165"/>
      <c r="B26" s="147"/>
      <c r="C26" s="147"/>
      <c r="D26" s="147"/>
      <c r="E26" s="147"/>
      <c r="F26" s="175"/>
    </row>
    <row r="27" spans="1:6" ht="12.75">
      <c r="A27" s="168" t="s">
        <v>266</v>
      </c>
      <c r="B27" s="147"/>
      <c r="C27" s="147"/>
      <c r="D27" s="147"/>
      <c r="E27" s="147"/>
      <c r="F27" s="175"/>
    </row>
    <row r="28" spans="1:6" ht="12.75">
      <c r="A28" s="165" t="s">
        <v>296</v>
      </c>
      <c r="B28" s="181">
        <f>'5.10. Employees'!B82</f>
        <v>5529</v>
      </c>
      <c r="C28" s="147"/>
      <c r="D28" s="181">
        <f>'5.10. Employees'!C82</f>
        <v>4836</v>
      </c>
      <c r="E28" s="147"/>
      <c r="F28" s="182">
        <f>'5.10. Employees'!D82</f>
        <v>4441</v>
      </c>
    </row>
    <row r="29" spans="1:6" ht="12.75">
      <c r="A29" s="165"/>
      <c r="B29" s="147"/>
      <c r="C29" s="147"/>
      <c r="D29" s="147"/>
      <c r="E29" s="147"/>
      <c r="F29" s="175"/>
    </row>
    <row r="30" spans="1:6" ht="12.75">
      <c r="A30" s="165"/>
      <c r="B30" s="147"/>
      <c r="C30" s="147"/>
      <c r="D30" s="147"/>
      <c r="E30" s="147"/>
      <c r="F30" s="175"/>
    </row>
    <row r="31" spans="1:6" ht="12.75">
      <c r="A31" s="183" t="s">
        <v>258</v>
      </c>
      <c r="B31" s="147"/>
      <c r="C31" s="147"/>
      <c r="D31" s="147"/>
      <c r="E31" s="147"/>
      <c r="F31" s="175"/>
    </row>
    <row r="32" spans="1:6" ht="12.75">
      <c r="A32" s="183" t="s">
        <v>322</v>
      </c>
      <c r="B32" s="147"/>
      <c r="C32" s="147"/>
      <c r="D32" s="147"/>
      <c r="E32" s="147"/>
      <c r="F32" s="175"/>
    </row>
    <row r="33" spans="1:6" ht="13.5" thickBot="1">
      <c r="A33" s="184" t="s">
        <v>324</v>
      </c>
      <c r="B33" s="185"/>
      <c r="C33" s="185"/>
      <c r="D33" s="185"/>
      <c r="E33" s="185"/>
      <c r="F33" s="186"/>
    </row>
    <row r="35" ht="12.75">
      <c r="A35" s="151" t="s">
        <v>297</v>
      </c>
    </row>
    <row r="37" s="150" customFormat="1" ht="11.25">
      <c r="A37" s="152" t="s">
        <v>299</v>
      </c>
    </row>
    <row r="38" s="150" customFormat="1" ht="12.75">
      <c r="A38" s="155" t="s">
        <v>323</v>
      </c>
    </row>
    <row r="39" s="150" customFormat="1" ht="11.25">
      <c r="A39" s="153"/>
    </row>
    <row r="40" s="150" customFormat="1" ht="11.25">
      <c r="A40" s="152" t="s">
        <v>300</v>
      </c>
    </row>
    <row r="41" s="150" customFormat="1" ht="11.25">
      <c r="A41" s="154" t="s">
        <v>298</v>
      </c>
    </row>
    <row r="42" s="150" customFormat="1" ht="11.25"/>
    <row r="43" s="150" customFormat="1" ht="11.25">
      <c r="A43" s="152" t="s">
        <v>301</v>
      </c>
    </row>
    <row r="44" s="150" customFormat="1" ht="11.25">
      <c r="A44" s="154" t="s">
        <v>302</v>
      </c>
    </row>
    <row r="45" s="150" customFormat="1" ht="11.25">
      <c r="A45" s="152"/>
    </row>
    <row r="46" s="150" customFormat="1" ht="11.25">
      <c r="A46" s="152" t="s">
        <v>303</v>
      </c>
    </row>
    <row r="47" s="150" customFormat="1" ht="11.25">
      <c r="A47" s="150" t="s">
        <v>304</v>
      </c>
    </row>
    <row r="48" s="150" customFormat="1" ht="11.25"/>
    <row r="49" s="150" customFormat="1" ht="11.25">
      <c r="A49" s="152" t="s">
        <v>319</v>
      </c>
    </row>
    <row r="50" s="150" customFormat="1" ht="11.25">
      <c r="A50" s="150" t="s">
        <v>308</v>
      </c>
    </row>
    <row r="51" s="150" customFormat="1" ht="11.25"/>
    <row r="52" s="150" customFormat="1" ht="11.25">
      <c r="A52" s="152" t="s">
        <v>318</v>
      </c>
    </row>
    <row r="53" s="150" customFormat="1" ht="11.25">
      <c r="A53" s="150" t="s">
        <v>309</v>
      </c>
    </row>
    <row r="54" s="150" customFormat="1" ht="11.25">
      <c r="A54" s="152"/>
    </row>
    <row r="55" s="150" customFormat="1" ht="11.25">
      <c r="A55" s="152" t="s">
        <v>313</v>
      </c>
    </row>
    <row r="56" s="150" customFormat="1" ht="11.25">
      <c r="A56" s="150" t="s">
        <v>314</v>
      </c>
    </row>
    <row r="57" s="150" customFormat="1" ht="11.25">
      <c r="A57" s="152"/>
    </row>
    <row r="58" s="150" customFormat="1" ht="11.25">
      <c r="A58" s="152" t="s">
        <v>317</v>
      </c>
    </row>
    <row r="59" s="150" customFormat="1" ht="11.25">
      <c r="A59" s="150" t="s">
        <v>310</v>
      </c>
    </row>
    <row r="60" s="150" customFormat="1" ht="11.25"/>
    <row r="61" s="150" customFormat="1" ht="11.25">
      <c r="A61" s="152" t="s">
        <v>316</v>
      </c>
    </row>
    <row r="62" s="150" customFormat="1" ht="11.25">
      <c r="A62" s="150" t="s">
        <v>311</v>
      </c>
    </row>
    <row r="63" s="150" customFormat="1" ht="11.25">
      <c r="A63" s="150" t="s">
        <v>312</v>
      </c>
    </row>
    <row r="64" s="150" customFormat="1" ht="11.25"/>
    <row r="65" s="150" customFormat="1" ht="11.25"/>
    <row r="66" s="150" customFormat="1" ht="11.25"/>
  </sheetData>
  <hyperlinks>
    <hyperlink ref="F1" location="INDEX!A1" display="BACK TO INDEX"/>
    <hyperlink ref="A38" location="'2.1. Headline EPS'!A1" display="Refert to calculation in worksheet 2.1."/>
  </hyperlinks>
  <printOptions/>
  <pageMargins left="0.75" right="0.75" top="1" bottom="1" header="0.5" footer="0.5"/>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E61"/>
  <sheetViews>
    <sheetView workbookViewId="0" topLeftCell="A35">
      <selection activeCell="B63" sqref="B63"/>
    </sheetView>
  </sheetViews>
  <sheetFormatPr defaultColWidth="9.140625" defaultRowHeight="12.75"/>
  <cols>
    <col min="1" max="1" width="58.8515625" style="0" customWidth="1"/>
    <col min="5" max="5" width="12.7109375" style="0" customWidth="1"/>
  </cols>
  <sheetData>
    <row r="1" ht="15.75">
      <c r="A1" s="25" t="s">
        <v>6</v>
      </c>
    </row>
    <row r="2" spans="1:5" ht="26.25">
      <c r="A2" s="25" t="s">
        <v>8</v>
      </c>
      <c r="E2" s="73" t="s">
        <v>164</v>
      </c>
    </row>
    <row r="3" spans="1:4" ht="12.75">
      <c r="A3" s="5"/>
      <c r="B3" s="7"/>
      <c r="C3" s="7"/>
      <c r="D3" s="7"/>
    </row>
    <row r="4" spans="1:4" ht="12.75">
      <c r="A4" s="5"/>
      <c r="B4" s="7" t="s">
        <v>7</v>
      </c>
      <c r="C4" s="7" t="s">
        <v>7</v>
      </c>
      <c r="D4" s="7" t="s">
        <v>7</v>
      </c>
    </row>
    <row r="5" spans="1:4" ht="12.75">
      <c r="A5" s="5"/>
      <c r="B5" s="7" t="s">
        <v>9</v>
      </c>
      <c r="C5" s="7" t="s">
        <v>9</v>
      </c>
      <c r="D5" s="7" t="s">
        <v>9</v>
      </c>
    </row>
    <row r="6" spans="1:4" ht="12.75">
      <c r="A6" s="6"/>
      <c r="B6" s="8" t="s">
        <v>10</v>
      </c>
      <c r="C6" s="8" t="s">
        <v>10</v>
      </c>
      <c r="D6" s="8" t="s">
        <v>10</v>
      </c>
    </row>
    <row r="7" spans="1:4" ht="12.75">
      <c r="A7" s="6" t="s">
        <v>11</v>
      </c>
      <c r="B7" s="9">
        <v>2002</v>
      </c>
      <c r="C7" s="9">
        <v>2001</v>
      </c>
      <c r="D7" s="9">
        <v>2000</v>
      </c>
    </row>
    <row r="8" spans="1:4" ht="12.75">
      <c r="A8" s="6" t="s">
        <v>11</v>
      </c>
      <c r="B8" s="10" t="s">
        <v>12</v>
      </c>
      <c r="C8" s="7" t="s">
        <v>12</v>
      </c>
      <c r="D8" s="7" t="s">
        <v>12</v>
      </c>
    </row>
    <row r="9" spans="1:4" ht="12.75">
      <c r="A9" s="6" t="s">
        <v>11</v>
      </c>
      <c r="B9" s="6"/>
      <c r="C9" s="6"/>
      <c r="D9" s="6"/>
    </row>
    <row r="10" spans="1:4" ht="12.75">
      <c r="A10" s="6" t="s">
        <v>13</v>
      </c>
      <c r="B10" s="6">
        <v>226950</v>
      </c>
      <c r="C10" s="6">
        <v>335014</v>
      </c>
      <c r="D10" s="6">
        <v>266163</v>
      </c>
    </row>
    <row r="11" spans="1:4" ht="12.75">
      <c r="A11" s="6" t="s">
        <v>14</v>
      </c>
      <c r="B11" s="6">
        <v>713293</v>
      </c>
      <c r="C11" s="6">
        <v>792347</v>
      </c>
      <c r="D11" s="6">
        <v>619906</v>
      </c>
    </row>
    <row r="12" spans="1:4" ht="12.75">
      <c r="A12" s="6" t="s">
        <v>15</v>
      </c>
      <c r="B12" s="6">
        <v>-745541</v>
      </c>
      <c r="C12" s="6">
        <v>-941566</v>
      </c>
      <c r="D12" s="6">
        <v>-751239.0000590399</v>
      </c>
    </row>
    <row r="13" spans="1:4" ht="12.75">
      <c r="A13" s="6" t="s">
        <v>254</v>
      </c>
      <c r="B13" s="6">
        <v>-12177</v>
      </c>
      <c r="C13" s="6">
        <v>-14437</v>
      </c>
      <c r="D13" s="6">
        <v>-16342</v>
      </c>
    </row>
    <row r="14" spans="1:4" ht="12.75">
      <c r="A14" s="6" t="s">
        <v>255</v>
      </c>
      <c r="B14" s="6">
        <v>-23408</v>
      </c>
      <c r="C14" s="6">
        <v>-12271</v>
      </c>
      <c r="D14" s="6">
        <v>0</v>
      </c>
    </row>
    <row r="15" spans="1:4" ht="12.75">
      <c r="A15" s="6"/>
      <c r="B15" s="11"/>
      <c r="C15" s="11"/>
      <c r="D15" s="11"/>
    </row>
    <row r="16" spans="1:4" ht="12.75">
      <c r="A16" s="5" t="s">
        <v>16</v>
      </c>
      <c r="B16" s="6">
        <v>159117</v>
      </c>
      <c r="C16" s="6">
        <v>159087.00046702533</v>
      </c>
      <c r="D16" s="6">
        <v>118487.99994096009</v>
      </c>
    </row>
    <row r="17" spans="1:4" ht="12.75">
      <c r="A17" s="6" t="s">
        <v>11</v>
      </c>
      <c r="B17" s="6" t="s">
        <v>11</v>
      </c>
      <c r="C17" s="6" t="s">
        <v>11</v>
      </c>
      <c r="D17" s="6" t="s">
        <v>11</v>
      </c>
    </row>
    <row r="18" spans="1:4" ht="12.75">
      <c r="A18" s="6" t="s">
        <v>17</v>
      </c>
      <c r="B18" s="6">
        <v>2008</v>
      </c>
      <c r="C18" s="6">
        <v>5231</v>
      </c>
      <c r="D18" s="6">
        <v>8567</v>
      </c>
    </row>
    <row r="19" spans="1:4" ht="12.75">
      <c r="A19" s="6" t="s">
        <v>18</v>
      </c>
      <c r="B19" s="6">
        <v>424889</v>
      </c>
      <c r="C19" s="6">
        <v>390577</v>
      </c>
      <c r="D19" s="6">
        <v>332044</v>
      </c>
    </row>
    <row r="20" spans="1:4" ht="12.75">
      <c r="A20" s="23" t="s">
        <v>19</v>
      </c>
      <c r="B20" s="12">
        <v>352988</v>
      </c>
      <c r="C20" s="13">
        <v>302623</v>
      </c>
      <c r="D20" s="14">
        <v>263791</v>
      </c>
    </row>
    <row r="21" spans="1:4" ht="12.75">
      <c r="A21" s="23" t="s">
        <v>20</v>
      </c>
      <c r="B21" s="15">
        <v>71901</v>
      </c>
      <c r="C21" s="11">
        <v>87954</v>
      </c>
      <c r="D21" s="16">
        <v>68253</v>
      </c>
    </row>
    <row r="22" spans="1:4" ht="12.75">
      <c r="A22" s="6" t="s">
        <v>21</v>
      </c>
      <c r="B22" s="6">
        <v>-74671</v>
      </c>
      <c r="C22" s="6">
        <v>-51444</v>
      </c>
      <c r="D22" s="6">
        <v>-47388</v>
      </c>
    </row>
    <row r="23" spans="1:4" ht="12.75">
      <c r="A23" s="6" t="s">
        <v>22</v>
      </c>
      <c r="B23" s="6">
        <v>45300</v>
      </c>
      <c r="C23" s="6">
        <v>36179</v>
      </c>
      <c r="D23" s="6">
        <v>25519</v>
      </c>
    </row>
    <row r="24" spans="1:4" ht="12.75">
      <c r="A24" s="6" t="s">
        <v>23</v>
      </c>
      <c r="B24" s="6">
        <v>31079</v>
      </c>
      <c r="C24" s="6"/>
      <c r="D24" s="6"/>
    </row>
    <row r="25" spans="1:4" ht="12.75">
      <c r="A25" s="6" t="s">
        <v>24</v>
      </c>
      <c r="B25" s="6">
        <v>30949</v>
      </c>
      <c r="C25" s="6">
        <v>11264</v>
      </c>
      <c r="D25" s="6">
        <v>44220</v>
      </c>
    </row>
    <row r="26" spans="1:4" ht="12.75">
      <c r="A26" s="6"/>
      <c r="B26" s="6"/>
      <c r="C26" s="6"/>
      <c r="D26" s="6"/>
    </row>
    <row r="27" spans="1:4" ht="12.75">
      <c r="A27" s="6"/>
      <c r="B27" s="11"/>
      <c r="C27" s="11"/>
      <c r="D27" s="11"/>
    </row>
    <row r="28" spans="1:4" ht="12.75">
      <c r="A28" s="5" t="s">
        <v>25</v>
      </c>
      <c r="B28" s="6">
        <v>618671</v>
      </c>
      <c r="C28" s="6">
        <v>550894.0004670253</v>
      </c>
      <c r="D28" s="6">
        <v>481449.9999409601</v>
      </c>
    </row>
    <row r="29" spans="1:4" ht="12.75">
      <c r="A29" s="6" t="s">
        <v>11</v>
      </c>
      <c r="B29" s="6"/>
      <c r="C29" s="6"/>
      <c r="D29" s="6"/>
    </row>
    <row r="30" spans="1:4" ht="12.75">
      <c r="A30" s="6" t="s">
        <v>26</v>
      </c>
      <c r="B30" s="6">
        <v>-428510</v>
      </c>
      <c r="C30" s="6">
        <v>-385758</v>
      </c>
      <c r="D30" s="6">
        <v>-324609</v>
      </c>
    </row>
    <row r="31" spans="1:4" ht="12.75">
      <c r="A31" s="6" t="s">
        <v>27</v>
      </c>
      <c r="B31" s="6">
        <v>-120113</v>
      </c>
      <c r="C31" s="6">
        <v>-34810</v>
      </c>
      <c r="D31" s="6">
        <v>-27423</v>
      </c>
    </row>
    <row r="32" spans="1:4" ht="12.75">
      <c r="A32" s="23" t="s">
        <v>45</v>
      </c>
      <c r="B32" s="12">
        <v>-16926</v>
      </c>
      <c r="C32" s="13">
        <v>-13925</v>
      </c>
      <c r="D32" s="14">
        <v>-13142</v>
      </c>
    </row>
    <row r="33" spans="1:4" ht="12.75">
      <c r="A33" s="23" t="s">
        <v>46</v>
      </c>
      <c r="B33" s="15">
        <v>-103187</v>
      </c>
      <c r="C33" s="11">
        <v>-20885</v>
      </c>
      <c r="D33" s="16">
        <v>-14281</v>
      </c>
    </row>
    <row r="34" spans="1:4" ht="12.75">
      <c r="A34" s="6" t="s">
        <v>28</v>
      </c>
      <c r="B34" s="6">
        <v>-14668</v>
      </c>
      <c r="C34" s="6">
        <v>-18015</v>
      </c>
      <c r="D34" s="6">
        <v>-20225</v>
      </c>
    </row>
    <row r="35" spans="1:4" ht="12.75">
      <c r="A35" s="6"/>
      <c r="B35" s="11"/>
      <c r="C35" s="11"/>
      <c r="D35" s="11"/>
    </row>
    <row r="36" spans="1:4" ht="12.75">
      <c r="A36" s="5" t="s">
        <v>29</v>
      </c>
      <c r="B36" s="6">
        <v>55380</v>
      </c>
      <c r="C36" s="6">
        <v>112311.00046702533</v>
      </c>
      <c r="D36" s="6">
        <v>109192.99994096009</v>
      </c>
    </row>
    <row r="37" spans="1:4" ht="12.75">
      <c r="A37" s="6"/>
      <c r="B37" s="6"/>
      <c r="C37" s="6"/>
      <c r="D37" s="6"/>
    </row>
    <row r="38" spans="1:4" ht="12.75">
      <c r="A38" s="6" t="s">
        <v>30</v>
      </c>
      <c r="B38" s="6">
        <v>3083</v>
      </c>
      <c r="C38" s="6">
        <v>-143</v>
      </c>
      <c r="D38" s="6">
        <v>148</v>
      </c>
    </row>
    <row r="39" spans="1:4" ht="12.75">
      <c r="A39" s="17" t="s">
        <v>31</v>
      </c>
      <c r="B39" s="6">
        <v>-7056</v>
      </c>
      <c r="C39" s="6"/>
      <c r="D39" s="6"/>
    </row>
    <row r="40" spans="1:4" ht="12.75">
      <c r="A40" s="17" t="s">
        <v>32</v>
      </c>
      <c r="B40" s="6">
        <v>-11836</v>
      </c>
      <c r="C40" s="6"/>
      <c r="D40" s="6"/>
    </row>
    <row r="41" spans="1:4" ht="12.75">
      <c r="A41" s="6" t="s">
        <v>33</v>
      </c>
      <c r="B41" s="11">
        <v>1362.6126077465005</v>
      </c>
      <c r="C41" s="11"/>
      <c r="D41" s="11"/>
    </row>
    <row r="42" spans="1:4" ht="12.75">
      <c r="A42" s="6"/>
      <c r="B42" s="24"/>
      <c r="C42" s="24"/>
      <c r="D42" s="24"/>
    </row>
    <row r="43" spans="1:4" ht="12.75">
      <c r="A43" s="5" t="s">
        <v>34</v>
      </c>
      <c r="B43" s="6">
        <v>40934</v>
      </c>
      <c r="C43" s="6">
        <v>112168.00046702533</v>
      </c>
      <c r="D43" s="6">
        <v>109340.99994096009</v>
      </c>
    </row>
    <row r="44" spans="1:4" ht="12.75">
      <c r="A44" s="6" t="s">
        <v>11</v>
      </c>
      <c r="B44" s="189"/>
      <c r="C44" s="6" t="s">
        <v>11</v>
      </c>
      <c r="D44" s="6" t="s">
        <v>11</v>
      </c>
    </row>
    <row r="45" spans="1:4" ht="12.75">
      <c r="A45" s="6" t="s">
        <v>35</v>
      </c>
      <c r="B45" s="6">
        <v>-28540</v>
      </c>
      <c r="C45" s="6">
        <v>-30044</v>
      </c>
      <c r="D45" s="6">
        <v>-36091</v>
      </c>
    </row>
    <row r="46" spans="1:4" ht="12.75">
      <c r="A46" s="6" t="s">
        <v>11</v>
      </c>
      <c r="B46" s="191"/>
      <c r="C46" s="191"/>
      <c r="D46" s="11" t="s">
        <v>11</v>
      </c>
    </row>
    <row r="47" spans="1:4" ht="12.75">
      <c r="A47" s="5" t="s">
        <v>36</v>
      </c>
      <c r="B47" s="6">
        <v>12394</v>
      </c>
      <c r="C47" s="6">
        <v>82124.00046702533</v>
      </c>
      <c r="D47" s="6">
        <v>73249.99994096009</v>
      </c>
    </row>
    <row r="48" spans="1:4" ht="12.75">
      <c r="A48" s="6"/>
      <c r="B48" s="6"/>
      <c r="C48" s="6"/>
      <c r="D48" s="6"/>
    </row>
    <row r="49" spans="1:4" ht="12.75">
      <c r="A49" s="6" t="s">
        <v>37</v>
      </c>
      <c r="B49" s="6">
        <v>-1586</v>
      </c>
      <c r="C49" s="6">
        <v>-1170</v>
      </c>
      <c r="D49" s="6">
        <v>-1668</v>
      </c>
    </row>
    <row r="50" spans="1:4" ht="12.75">
      <c r="A50" s="6"/>
      <c r="B50" s="11" t="s">
        <v>11</v>
      </c>
      <c r="C50" s="11" t="s">
        <v>11</v>
      </c>
      <c r="D50" s="11" t="s">
        <v>11</v>
      </c>
    </row>
    <row r="51" spans="1:4" ht="12.75">
      <c r="A51" s="5" t="s">
        <v>38</v>
      </c>
      <c r="B51" s="6">
        <v>10807.999532974687</v>
      </c>
      <c r="C51" s="6">
        <v>80954</v>
      </c>
      <c r="D51" s="6">
        <v>71582</v>
      </c>
    </row>
    <row r="52" spans="1:4" ht="12.75">
      <c r="A52" s="6"/>
      <c r="B52" s="6"/>
      <c r="C52" s="6"/>
      <c r="D52" s="6"/>
    </row>
    <row r="53" spans="1:4" ht="12.75">
      <c r="A53" s="6" t="s">
        <v>39</v>
      </c>
      <c r="B53" s="6">
        <v>-57874</v>
      </c>
      <c r="C53" s="6">
        <v>-56852</v>
      </c>
      <c r="D53" s="6">
        <v>-49487</v>
      </c>
    </row>
    <row r="54" spans="1:4" ht="12.75">
      <c r="A54" s="6"/>
      <c r="B54" s="6"/>
      <c r="C54" s="6"/>
      <c r="D54" s="6"/>
    </row>
    <row r="55" spans="1:4" ht="13.5" thickBot="1">
      <c r="A55" s="5" t="s">
        <v>40</v>
      </c>
      <c r="B55" s="19">
        <v>-47066.00046702531</v>
      </c>
      <c r="C55" s="19">
        <v>24102</v>
      </c>
      <c r="D55" s="19">
        <v>22095</v>
      </c>
    </row>
    <row r="56" spans="1:4" ht="13.5" thickTop="1">
      <c r="A56" s="6" t="s">
        <v>11</v>
      </c>
      <c r="B56" s="6"/>
      <c r="C56" s="6"/>
      <c r="D56" s="6"/>
    </row>
    <row r="57" spans="1:4" ht="12.75">
      <c r="A57" s="6" t="s">
        <v>41</v>
      </c>
      <c r="B57" s="20">
        <v>9.633</v>
      </c>
      <c r="C57" s="20">
        <v>99.242</v>
      </c>
      <c r="D57" s="20">
        <v>90.181</v>
      </c>
    </row>
    <row r="58" spans="1:4" ht="13.5" thickBot="1">
      <c r="A58" s="6" t="s">
        <v>42</v>
      </c>
      <c r="B58" s="21">
        <v>126.835</v>
      </c>
      <c r="C58" s="21">
        <v>125.853</v>
      </c>
      <c r="D58" s="21">
        <v>109.915</v>
      </c>
    </row>
    <row r="59" spans="1:4" ht="13.5" thickTop="1">
      <c r="A59" s="6"/>
      <c r="B59" s="9"/>
      <c r="C59" s="9"/>
      <c r="D59" s="9"/>
    </row>
    <row r="60" spans="1:4" ht="12.75">
      <c r="A60" s="6" t="s">
        <v>43</v>
      </c>
      <c r="B60" s="22">
        <v>9.633</v>
      </c>
      <c r="C60" s="22">
        <v>96.354</v>
      </c>
      <c r="D60" s="22">
        <v>89.63</v>
      </c>
    </row>
    <row r="61" spans="1:4" ht="13.5" thickBot="1">
      <c r="A61" s="6" t="s">
        <v>44</v>
      </c>
      <c r="B61" s="21">
        <v>53.79170734703558</v>
      </c>
      <c r="C61" s="21">
        <v>68.7</v>
      </c>
      <c r="D61" s="21">
        <v>61.416665995173446</v>
      </c>
    </row>
    <row r="62" ht="13.5" thickTop="1"/>
  </sheetData>
  <hyperlinks>
    <hyperlink ref="E2" location="INDEX!A1" display="BACK TO INDEX"/>
  </hyperlinks>
  <printOptions/>
  <pageMargins left="0.75" right="0.75" top="1" bottom="1" header="0.5" footer="0.5"/>
  <pageSetup horizontalDpi="300" verticalDpi="300" orientation="portrait" scale="75" r:id="rId1"/>
</worksheet>
</file>

<file path=xl/worksheets/sheet4.xml><?xml version="1.0" encoding="utf-8"?>
<worksheet xmlns="http://schemas.openxmlformats.org/spreadsheetml/2006/main" xmlns:r="http://schemas.openxmlformats.org/officeDocument/2006/relationships">
  <dimension ref="A1:E28"/>
  <sheetViews>
    <sheetView workbookViewId="0" topLeftCell="A6">
      <selection activeCell="C9" sqref="C9"/>
    </sheetView>
  </sheetViews>
  <sheetFormatPr defaultColWidth="9.140625" defaultRowHeight="12.75"/>
  <cols>
    <col min="1" max="1" width="74.7109375" style="0" customWidth="1"/>
    <col min="2" max="2" width="12.00390625" style="0" customWidth="1"/>
    <col min="3" max="3" width="11.57421875" style="0" customWidth="1"/>
    <col min="4" max="4" width="11.7109375" style="0" customWidth="1"/>
  </cols>
  <sheetData>
    <row r="1" ht="15.75">
      <c r="A1" s="25" t="s">
        <v>6</v>
      </c>
    </row>
    <row r="2" spans="1:5" ht="39">
      <c r="A2" s="55" t="s">
        <v>149</v>
      </c>
      <c r="E2" s="73" t="s">
        <v>164</v>
      </c>
    </row>
    <row r="4" spans="2:4" ht="12.75">
      <c r="B4" s="7" t="s">
        <v>7</v>
      </c>
      <c r="C4" s="7" t="s">
        <v>7</v>
      </c>
      <c r="D4" s="7" t="s">
        <v>7</v>
      </c>
    </row>
    <row r="5" spans="2:4" ht="12.75">
      <c r="B5" s="7" t="s">
        <v>9</v>
      </c>
      <c r="C5" s="7" t="s">
        <v>9</v>
      </c>
      <c r="D5" s="7" t="s">
        <v>9</v>
      </c>
    </row>
    <row r="6" spans="2:4" ht="12.75">
      <c r="B6" s="39" t="s">
        <v>10</v>
      </c>
      <c r="C6" s="39" t="s">
        <v>10</v>
      </c>
      <c r="D6" s="39" t="s">
        <v>10</v>
      </c>
    </row>
    <row r="7" spans="2:4" ht="12.75">
      <c r="B7" s="9">
        <v>2002</v>
      </c>
      <c r="C7" s="9">
        <v>2001</v>
      </c>
      <c r="D7" s="9">
        <v>2000</v>
      </c>
    </row>
    <row r="8" spans="2:4" ht="12.75">
      <c r="B8" s="10" t="s">
        <v>12</v>
      </c>
      <c r="C8" s="7" t="s">
        <v>12</v>
      </c>
      <c r="D8" s="7" t="s">
        <v>12</v>
      </c>
    </row>
    <row r="10" spans="1:4" ht="12.75">
      <c r="A10" s="5" t="s">
        <v>137</v>
      </c>
      <c r="B10" s="6"/>
      <c r="C10" s="6"/>
      <c r="D10" s="6"/>
    </row>
    <row r="11" spans="1:4" ht="12.75">
      <c r="A11" s="6"/>
      <c r="B11" s="6"/>
      <c r="C11" s="6"/>
      <c r="D11" s="6"/>
    </row>
    <row r="12" spans="1:4" ht="13.5" thickBot="1">
      <c r="A12" s="6" t="s">
        <v>138</v>
      </c>
      <c r="B12" s="21">
        <f>(B23/(B28/100000))</f>
        <v>126.83486535944317</v>
      </c>
      <c r="C12" s="21">
        <f>(C23/(C28/100000))</f>
        <v>125.85271470346602</v>
      </c>
      <c r="D12" s="21">
        <f>(D23/(D28/100000))</f>
        <v>109.91491949161033</v>
      </c>
    </row>
    <row r="13" spans="1:4" ht="13.5" thickTop="1">
      <c r="A13" s="6" t="s">
        <v>139</v>
      </c>
      <c r="B13" s="6"/>
      <c r="C13" s="6"/>
      <c r="D13" s="6"/>
    </row>
    <row r="14" spans="1:4" ht="12.75">
      <c r="A14" s="6" t="s">
        <v>140</v>
      </c>
      <c r="B14" s="6"/>
      <c r="C14" s="6"/>
      <c r="D14" s="6"/>
    </row>
    <row r="15" spans="1:4" ht="12.75">
      <c r="A15" s="6" t="s">
        <v>141</v>
      </c>
      <c r="B15" s="6"/>
      <c r="C15" s="6"/>
      <c r="D15" s="6"/>
    </row>
    <row r="16" spans="1:4" ht="12.75">
      <c r="A16" s="6"/>
      <c r="B16" s="6"/>
      <c r="C16" s="6"/>
      <c r="D16" s="6"/>
    </row>
    <row r="17" spans="1:4" ht="12.75">
      <c r="A17" s="6" t="s">
        <v>142</v>
      </c>
      <c r="B17" s="6">
        <v>8792.999532974687</v>
      </c>
      <c r="C17" s="6">
        <v>79570</v>
      </c>
      <c r="D17" s="6">
        <v>71582</v>
      </c>
    </row>
    <row r="18" spans="1:4" ht="12.75">
      <c r="A18" s="6" t="s">
        <v>143</v>
      </c>
      <c r="B18" s="6">
        <v>103187</v>
      </c>
      <c r="C18" s="6">
        <v>20885</v>
      </c>
      <c r="D18" s="6">
        <v>14281</v>
      </c>
    </row>
    <row r="19" spans="1:4" ht="12.75">
      <c r="A19" s="6" t="s">
        <v>144</v>
      </c>
      <c r="B19" s="6">
        <v>-1362.6126077465005</v>
      </c>
      <c r="C19" s="6"/>
      <c r="D19" s="6"/>
    </row>
    <row r="20" spans="1:4" ht="12.75">
      <c r="A20" s="17" t="s">
        <v>145</v>
      </c>
      <c r="B20" s="6">
        <v>4339</v>
      </c>
      <c r="C20" s="6">
        <v>0</v>
      </c>
      <c r="D20" s="6">
        <v>0</v>
      </c>
    </row>
    <row r="21" spans="1:4" ht="12.75">
      <c r="A21" s="6" t="s">
        <v>146</v>
      </c>
      <c r="B21" s="6">
        <v>820.7214565740995</v>
      </c>
      <c r="C21" s="6">
        <v>451.1084423561237</v>
      </c>
      <c r="D21" s="6">
        <v>1382.6588332697386</v>
      </c>
    </row>
    <row r="22" spans="1:4" ht="12.75">
      <c r="A22" s="6"/>
      <c r="B22" s="9"/>
      <c r="C22" s="9"/>
      <c r="D22" s="9"/>
    </row>
    <row r="23" spans="1:4" ht="13.5" thickBot="1">
      <c r="A23" s="58" t="s">
        <v>147</v>
      </c>
      <c r="B23" s="19">
        <v>115776.72098954879</v>
      </c>
      <c r="C23" s="19">
        <v>100906.10844235614</v>
      </c>
      <c r="D23" s="19">
        <v>87245.65883326973</v>
      </c>
    </row>
    <row r="24" ht="13.5" thickTop="1"/>
    <row r="28" spans="1:4" ht="13.5" thickBot="1">
      <c r="A28" s="58" t="s">
        <v>148</v>
      </c>
      <c r="B28" s="53">
        <v>91281463.2328767</v>
      </c>
      <c r="C28" s="19">
        <v>80177935.51780823</v>
      </c>
      <c r="D28" s="19">
        <v>79375629.11095893</v>
      </c>
    </row>
    <row r="29" ht="13.5" thickTop="1"/>
  </sheetData>
  <hyperlinks>
    <hyperlink ref="E2" location="INDEX!A1" display="BACK TO INDEX"/>
  </hyperlinks>
  <printOptions/>
  <pageMargins left="0.75" right="0.75" top="1" bottom="1" header="0.5" footer="0.5"/>
  <pageSetup horizontalDpi="300" verticalDpi="300" orientation="portrait" scale="75" r:id="rId1"/>
</worksheet>
</file>

<file path=xl/worksheets/sheet5.xml><?xml version="1.0" encoding="utf-8"?>
<worksheet xmlns="http://schemas.openxmlformats.org/spreadsheetml/2006/main" xmlns:r="http://schemas.openxmlformats.org/officeDocument/2006/relationships">
  <dimension ref="A1:E60"/>
  <sheetViews>
    <sheetView workbookViewId="0" topLeftCell="A1">
      <selection activeCell="E44" sqref="E44"/>
    </sheetView>
  </sheetViews>
  <sheetFormatPr defaultColWidth="9.140625" defaultRowHeight="12.75"/>
  <cols>
    <col min="1" max="1" width="52.421875" style="0" customWidth="1"/>
    <col min="2" max="2" width="11.57421875" style="0" customWidth="1"/>
    <col min="3" max="3" width="13.57421875" style="0" customWidth="1"/>
    <col min="4" max="4" width="14.140625" style="0" customWidth="1"/>
    <col min="5" max="5" width="11.421875" style="0" customWidth="1"/>
  </cols>
  <sheetData>
    <row r="1" ht="15.75">
      <c r="A1" s="25" t="s">
        <v>6</v>
      </c>
    </row>
    <row r="2" ht="15.75">
      <c r="A2" s="25" t="s">
        <v>47</v>
      </c>
    </row>
    <row r="3" spans="1:5" ht="25.5">
      <c r="A3" s="26"/>
      <c r="B3" s="10"/>
      <c r="C3" s="10"/>
      <c r="D3" s="10"/>
      <c r="E3" s="73" t="s">
        <v>164</v>
      </c>
    </row>
    <row r="4" spans="1:4" ht="12.75">
      <c r="A4" s="26"/>
      <c r="B4" s="10" t="s">
        <v>7</v>
      </c>
      <c r="C4" s="10" t="s">
        <v>7</v>
      </c>
      <c r="D4" s="10" t="s">
        <v>7</v>
      </c>
    </row>
    <row r="5" spans="1:4" ht="12.75">
      <c r="A5" s="26"/>
      <c r="B5" s="10" t="s">
        <v>9</v>
      </c>
      <c r="C5" s="10" t="s">
        <v>9</v>
      </c>
      <c r="D5" s="10" t="s">
        <v>9</v>
      </c>
    </row>
    <row r="6" spans="1:4" ht="12.75">
      <c r="A6" s="27"/>
      <c r="B6" s="28" t="s">
        <v>10</v>
      </c>
      <c r="C6" s="28" t="s">
        <v>10</v>
      </c>
      <c r="D6" s="28" t="s">
        <v>10</v>
      </c>
    </row>
    <row r="7" spans="1:4" ht="12.75">
      <c r="A7" s="27"/>
      <c r="B7" s="29">
        <v>2002</v>
      </c>
      <c r="C7" s="29">
        <v>2001</v>
      </c>
      <c r="D7" s="29">
        <v>2000</v>
      </c>
    </row>
    <row r="8" spans="1:4" ht="12.75">
      <c r="A8" s="27"/>
      <c r="B8" s="10" t="s">
        <v>12</v>
      </c>
      <c r="C8" s="10" t="s">
        <v>12</v>
      </c>
      <c r="D8" s="10" t="s">
        <v>12</v>
      </c>
    </row>
    <row r="9" spans="1:4" ht="12.75">
      <c r="A9" s="27"/>
      <c r="B9" s="27"/>
      <c r="C9" s="27"/>
      <c r="D9" s="27"/>
    </row>
    <row r="10" spans="1:4" ht="12.75">
      <c r="A10" s="26" t="s">
        <v>48</v>
      </c>
      <c r="B10" s="27"/>
      <c r="C10" s="27"/>
      <c r="D10" s="27"/>
    </row>
    <row r="11" spans="1:4" ht="12.75">
      <c r="A11" s="27" t="s">
        <v>49</v>
      </c>
      <c r="B11" s="27">
        <v>457222</v>
      </c>
      <c r="C11" s="27">
        <v>477646</v>
      </c>
      <c r="D11" s="27">
        <v>589939</v>
      </c>
    </row>
    <row r="12" spans="1:4" ht="12.75">
      <c r="A12" s="27" t="s">
        <v>50</v>
      </c>
      <c r="B12" s="27">
        <v>340525</v>
      </c>
      <c r="C12" s="27">
        <v>254655</v>
      </c>
      <c r="D12" s="27">
        <v>247889</v>
      </c>
    </row>
    <row r="13" spans="1:4" ht="12.75">
      <c r="A13" s="27" t="s">
        <v>51</v>
      </c>
      <c r="B13" s="27">
        <v>2583205</v>
      </c>
      <c r="C13" s="27">
        <v>2341300</v>
      </c>
      <c r="D13" s="27">
        <v>3635295</v>
      </c>
    </row>
    <row r="14" spans="1:4" ht="12.75">
      <c r="A14" s="27" t="s">
        <v>52</v>
      </c>
      <c r="B14" s="27">
        <v>4780480</v>
      </c>
      <c r="C14" s="27">
        <v>4741682</v>
      </c>
      <c r="D14" s="27">
        <v>4853137</v>
      </c>
    </row>
    <row r="15" spans="1:4" ht="12.75">
      <c r="A15" s="27" t="s">
        <v>53</v>
      </c>
      <c r="B15" s="27">
        <v>4235119</v>
      </c>
      <c r="C15" s="27">
        <v>5417962</v>
      </c>
      <c r="D15" s="27">
        <v>4106735</v>
      </c>
    </row>
    <row r="16" spans="1:4" ht="12.75">
      <c r="A16" s="27" t="s">
        <v>54</v>
      </c>
      <c r="B16" s="27">
        <v>204352</v>
      </c>
      <c r="C16" s="27">
        <v>265013</v>
      </c>
      <c r="D16" s="27">
        <v>168063</v>
      </c>
    </row>
    <row r="17" spans="1:4" ht="12.75">
      <c r="A17" s="27" t="s">
        <v>55</v>
      </c>
      <c r="B17" s="27">
        <v>45026</v>
      </c>
      <c r="C17" s="27">
        <v>3272</v>
      </c>
      <c r="D17" s="27">
        <v>15677</v>
      </c>
    </row>
    <row r="18" spans="1:4" ht="12.75">
      <c r="A18" s="27" t="s">
        <v>56</v>
      </c>
      <c r="B18" s="27">
        <v>0</v>
      </c>
      <c r="C18" s="27">
        <v>55051</v>
      </c>
      <c r="D18" s="27">
        <v>33847</v>
      </c>
    </row>
    <row r="19" spans="1:4" ht="12.75">
      <c r="A19" s="27" t="s">
        <v>57</v>
      </c>
      <c r="B19" s="27">
        <v>451153</v>
      </c>
      <c r="C19" s="27">
        <v>242891</v>
      </c>
      <c r="D19" s="27">
        <v>226414</v>
      </c>
    </row>
    <row r="20" spans="1:4" ht="12.75">
      <c r="A20" s="27" t="s">
        <v>45</v>
      </c>
      <c r="B20" s="27">
        <v>186761</v>
      </c>
      <c r="C20" s="27">
        <v>165241</v>
      </c>
      <c r="D20" s="27">
        <v>144717</v>
      </c>
    </row>
    <row r="21" spans="1:4" ht="12.75">
      <c r="A21" s="27" t="s">
        <v>58</v>
      </c>
      <c r="B21" s="27">
        <v>42130</v>
      </c>
      <c r="C21" s="27">
        <v>39133</v>
      </c>
      <c r="D21" s="27">
        <v>59974</v>
      </c>
    </row>
    <row r="22" spans="1:4" ht="12.75">
      <c r="A22" s="27" t="s">
        <v>59</v>
      </c>
      <c r="B22" s="27">
        <v>1275695</v>
      </c>
      <c r="C22" s="27">
        <v>865250</v>
      </c>
      <c r="D22" s="27">
        <v>1195420</v>
      </c>
    </row>
    <row r="23" spans="1:4" ht="12.75">
      <c r="A23" s="27" t="s">
        <v>60</v>
      </c>
      <c r="B23" s="27">
        <v>67116</v>
      </c>
      <c r="C23" s="27">
        <v>0</v>
      </c>
      <c r="D23" s="27">
        <v>0</v>
      </c>
    </row>
    <row r="24" spans="1:4" ht="12.75">
      <c r="A24" s="27"/>
      <c r="B24" s="30">
        <v>14668784</v>
      </c>
      <c r="C24" s="30">
        <v>14869096</v>
      </c>
      <c r="D24" s="30">
        <v>15277107</v>
      </c>
    </row>
    <row r="25" spans="1:4" ht="12.75">
      <c r="A25" s="27" t="s">
        <v>61</v>
      </c>
      <c r="B25" s="27">
        <v>2354401</v>
      </c>
      <c r="C25" s="27">
        <v>1114666</v>
      </c>
      <c r="D25" s="27">
        <v>752987</v>
      </c>
    </row>
    <row r="26" spans="1:4" ht="13.5" thickBot="1">
      <c r="A26" s="27"/>
      <c r="B26" s="31">
        <v>17023185</v>
      </c>
      <c r="C26" s="31">
        <v>15983762</v>
      </c>
      <c r="D26" s="31">
        <v>16030094</v>
      </c>
    </row>
    <row r="27" spans="1:4" ht="13.5" thickTop="1">
      <c r="A27" s="27"/>
      <c r="B27" s="27"/>
      <c r="C27" s="32"/>
      <c r="D27" s="32"/>
    </row>
    <row r="28" spans="1:4" ht="12.75">
      <c r="A28" s="26" t="s">
        <v>62</v>
      </c>
      <c r="B28" s="27"/>
      <c r="C28" s="27" t="s">
        <v>11</v>
      </c>
      <c r="D28" s="27" t="s">
        <v>11</v>
      </c>
    </row>
    <row r="29" spans="1:4" ht="12.75">
      <c r="A29" s="27" t="s">
        <v>63</v>
      </c>
      <c r="B29" s="27">
        <v>3735349</v>
      </c>
      <c r="C29" s="27">
        <v>4063422</v>
      </c>
      <c r="D29" s="27">
        <v>4304382</v>
      </c>
    </row>
    <row r="30" spans="1:4" ht="12.75">
      <c r="A30" s="27" t="s">
        <v>64</v>
      </c>
      <c r="B30" s="27">
        <v>7584425</v>
      </c>
      <c r="C30" s="27">
        <v>8075739.999976981</v>
      </c>
      <c r="D30" s="27">
        <v>8689252.000489336</v>
      </c>
    </row>
    <row r="31" spans="1:4" ht="12.75">
      <c r="A31" s="27" t="s">
        <v>65</v>
      </c>
      <c r="B31" s="27">
        <v>2106191</v>
      </c>
      <c r="C31" s="27">
        <v>1623913</v>
      </c>
      <c r="D31" s="27">
        <v>1387723</v>
      </c>
    </row>
    <row r="32" spans="1:4" ht="12.75">
      <c r="A32" s="27" t="s">
        <v>66</v>
      </c>
      <c r="B32" s="27">
        <v>218132</v>
      </c>
      <c r="C32" s="27">
        <v>264263</v>
      </c>
      <c r="D32" s="27">
        <v>257016</v>
      </c>
    </row>
    <row r="33" spans="1:4" ht="12.75">
      <c r="A33" s="27"/>
      <c r="B33" s="30">
        <v>13644097</v>
      </c>
      <c r="C33" s="30">
        <v>14027337.999976981</v>
      </c>
      <c r="D33" s="30">
        <v>14638373.000489336</v>
      </c>
    </row>
    <row r="34" spans="1:4" ht="12.75">
      <c r="A34" s="27" t="s">
        <v>67</v>
      </c>
      <c r="B34" s="27">
        <v>2354401</v>
      </c>
      <c r="C34" s="27">
        <v>1114666</v>
      </c>
      <c r="D34" s="27">
        <v>752987</v>
      </c>
    </row>
    <row r="35" spans="1:4" ht="13.5" thickBot="1">
      <c r="A35" s="27"/>
      <c r="B35" s="31">
        <v>15998498</v>
      </c>
      <c r="C35" s="31">
        <v>15142003.999976981</v>
      </c>
      <c r="D35" s="31">
        <v>15391360.000489336</v>
      </c>
    </row>
    <row r="36" spans="1:4" ht="13.5" thickTop="1">
      <c r="A36" s="27"/>
      <c r="B36" s="27"/>
      <c r="C36" s="27"/>
      <c r="D36" s="27"/>
    </row>
    <row r="37" spans="1:4" ht="12.75">
      <c r="A37" s="26" t="s">
        <v>68</v>
      </c>
      <c r="B37" s="27"/>
      <c r="C37" s="27"/>
      <c r="D37" s="27"/>
    </row>
    <row r="38" spans="1:4" ht="12.75">
      <c r="A38" s="27" t="s">
        <v>69</v>
      </c>
      <c r="B38" s="27">
        <v>190659</v>
      </c>
      <c r="C38" s="27">
        <v>239129</v>
      </c>
      <c r="D38" s="27">
        <v>83977</v>
      </c>
    </row>
    <row r="39" spans="1:4" ht="12.75">
      <c r="A39" s="27" t="s">
        <v>70</v>
      </c>
      <c r="B39" s="27">
        <v>33473</v>
      </c>
      <c r="C39" s="27">
        <v>23459</v>
      </c>
      <c r="D39" s="27">
        <v>26815</v>
      </c>
    </row>
    <row r="40" spans="1:4" ht="12.75">
      <c r="A40" s="27"/>
      <c r="B40" s="27"/>
      <c r="C40" s="27"/>
      <c r="D40" s="27"/>
    </row>
    <row r="41" spans="1:4" ht="12.75">
      <c r="A41" s="27" t="s">
        <v>71</v>
      </c>
      <c r="B41" s="33">
        <v>7530</v>
      </c>
      <c r="C41" s="33">
        <v>6701</v>
      </c>
      <c r="D41" s="33">
        <v>6566</v>
      </c>
    </row>
    <row r="42" spans="1:4" ht="12.75">
      <c r="A42" s="27" t="s">
        <v>72</v>
      </c>
      <c r="B42" s="34">
        <v>814089</v>
      </c>
      <c r="C42" s="34">
        <v>563567</v>
      </c>
      <c r="D42" s="34">
        <v>515333</v>
      </c>
    </row>
    <row r="43" spans="1:4" ht="12.75">
      <c r="A43" s="27" t="s">
        <v>73</v>
      </c>
      <c r="B43" s="34">
        <v>41148</v>
      </c>
      <c r="C43" s="34">
        <v>35285</v>
      </c>
      <c r="D43" s="34">
        <v>35285</v>
      </c>
    </row>
    <row r="44" spans="1:4" ht="12.75">
      <c r="A44" s="27" t="s">
        <v>74</v>
      </c>
      <c r="B44" s="34">
        <v>11202.147620811702</v>
      </c>
      <c r="C44" s="34">
        <v>832.1476208117019</v>
      </c>
      <c r="D44" s="34">
        <v>-283.8523791882981</v>
      </c>
    </row>
    <row r="45" spans="1:4" ht="12.75">
      <c r="A45" s="27" t="s">
        <v>75</v>
      </c>
      <c r="B45" s="34">
        <v>-105828.14762081171</v>
      </c>
      <c r="C45" s="34">
        <v>-110404.14762081171</v>
      </c>
      <c r="D45" s="34">
        <v>-88928.14762081171</v>
      </c>
    </row>
    <row r="46" spans="1:4" ht="12.75">
      <c r="A46" s="27" t="s">
        <v>76</v>
      </c>
      <c r="B46" s="35">
        <v>32414</v>
      </c>
      <c r="C46" s="35">
        <v>83189</v>
      </c>
      <c r="D46" s="35">
        <v>59970</v>
      </c>
    </row>
    <row r="47" spans="1:4" ht="12.75">
      <c r="A47" s="27" t="s">
        <v>77</v>
      </c>
      <c r="B47" s="32">
        <v>800555</v>
      </c>
      <c r="C47" s="32">
        <v>579170</v>
      </c>
      <c r="D47" s="32">
        <v>527942</v>
      </c>
    </row>
    <row r="48" spans="1:4" ht="12.75">
      <c r="A48" s="27" t="s">
        <v>78</v>
      </c>
      <c r="B48" s="33">
        <v>757454</v>
      </c>
      <c r="C48" s="33">
        <v>536069</v>
      </c>
      <c r="D48" s="33">
        <v>527942</v>
      </c>
    </row>
    <row r="49" spans="1:4" ht="12.75">
      <c r="A49" s="27" t="s">
        <v>79</v>
      </c>
      <c r="B49" s="35">
        <v>43101</v>
      </c>
      <c r="C49" s="36">
        <v>43101</v>
      </c>
      <c r="D49" s="35">
        <v>0</v>
      </c>
    </row>
    <row r="50" spans="1:4" ht="12.75">
      <c r="A50" s="27" t="s">
        <v>11</v>
      </c>
      <c r="B50" s="27"/>
      <c r="C50" s="27" t="s">
        <v>11</v>
      </c>
      <c r="D50" s="27" t="s">
        <v>11</v>
      </c>
    </row>
    <row r="51" spans="1:4" ht="12.75">
      <c r="A51" s="27" t="s">
        <v>11</v>
      </c>
      <c r="B51" s="37">
        <v>1024687</v>
      </c>
      <c r="C51" s="37">
        <v>841758.0000230189</v>
      </c>
      <c r="D51" s="37">
        <v>638733.9995106653</v>
      </c>
    </row>
    <row r="52" spans="1:4" ht="12.75">
      <c r="A52" s="27"/>
      <c r="B52" s="27"/>
      <c r="C52" s="27"/>
      <c r="D52" s="27"/>
    </row>
    <row r="53" spans="1:4" ht="13.5" thickBot="1">
      <c r="A53" s="27" t="s">
        <v>11</v>
      </c>
      <c r="B53" s="31">
        <v>17023185</v>
      </c>
      <c r="C53" s="31">
        <v>15983762</v>
      </c>
      <c r="D53" s="31">
        <v>16030094</v>
      </c>
    </row>
    <row r="54" spans="1:4" ht="13.5" thickTop="1">
      <c r="A54" s="27"/>
      <c r="B54" s="32"/>
      <c r="C54" s="32"/>
      <c r="D54" s="32"/>
    </row>
    <row r="55" spans="1:4" ht="12.75">
      <c r="A55" s="27" t="s">
        <v>11</v>
      </c>
      <c r="B55" s="27"/>
      <c r="C55" s="27" t="s">
        <v>11</v>
      </c>
      <c r="D55" s="27" t="s">
        <v>11</v>
      </c>
    </row>
    <row r="56" spans="1:4" ht="12.75">
      <c r="A56" s="26" t="s">
        <v>80</v>
      </c>
      <c r="B56" s="27"/>
      <c r="C56" s="27" t="s">
        <v>11</v>
      </c>
      <c r="D56" s="27" t="s">
        <v>11</v>
      </c>
    </row>
    <row r="57" spans="1:4" ht="12.75">
      <c r="A57" s="27" t="s">
        <v>81</v>
      </c>
      <c r="B57" s="27">
        <v>299315.8183397028</v>
      </c>
      <c r="C57" s="27">
        <v>340291.2325069981</v>
      </c>
      <c r="D57" s="27">
        <v>411669.21923698933</v>
      </c>
    </row>
    <row r="58" spans="1:4" ht="12.75">
      <c r="A58" s="27" t="s">
        <v>82</v>
      </c>
      <c r="B58" s="27">
        <v>506329.5972026886</v>
      </c>
      <c r="C58" s="27">
        <v>415138.049268006</v>
      </c>
      <c r="D58" s="27">
        <v>454049.4768800877</v>
      </c>
    </row>
    <row r="59" spans="1:4" ht="12.75">
      <c r="A59" s="27"/>
      <c r="B59" s="27"/>
      <c r="C59" s="27"/>
      <c r="D59" s="27"/>
    </row>
    <row r="60" spans="1:4" ht="13.5" thickBot="1">
      <c r="A60" s="27" t="s">
        <v>11</v>
      </c>
      <c r="B60" s="31">
        <v>805646.4155423914</v>
      </c>
      <c r="C60" s="31">
        <v>755429.2817750041</v>
      </c>
      <c r="D60" s="31">
        <v>865718</v>
      </c>
    </row>
    <row r="61" ht="13.5" thickTop="1"/>
  </sheetData>
  <hyperlinks>
    <hyperlink ref="E3" location="INDEX!A1" display="BACK TO INDEX"/>
  </hyperlinks>
  <printOptions/>
  <pageMargins left="0.75" right="0.75" top="1" bottom="1" header="0.5" footer="0.5"/>
  <pageSetup horizontalDpi="300" verticalDpi="300" orientation="portrait" scale="80" r:id="rId1"/>
</worksheet>
</file>

<file path=xl/worksheets/sheet6.xml><?xml version="1.0" encoding="utf-8"?>
<worksheet xmlns="http://schemas.openxmlformats.org/spreadsheetml/2006/main" xmlns:r="http://schemas.openxmlformats.org/officeDocument/2006/relationships">
  <dimension ref="A1:E84"/>
  <sheetViews>
    <sheetView workbookViewId="0" topLeftCell="A63">
      <selection activeCell="F23" sqref="F23"/>
    </sheetView>
  </sheetViews>
  <sheetFormatPr defaultColWidth="9.140625" defaultRowHeight="12.75"/>
  <cols>
    <col min="1" max="1" width="63.140625" style="0" customWidth="1"/>
    <col min="2" max="2" width="11.00390625" style="0" customWidth="1"/>
    <col min="3" max="3" width="12.7109375" style="0" customWidth="1"/>
    <col min="4" max="4" width="13.00390625" style="0" customWidth="1"/>
    <col min="5" max="5" width="12.28125" style="0" customWidth="1"/>
  </cols>
  <sheetData>
    <row r="1" ht="15.75">
      <c r="A1" s="25" t="s">
        <v>6</v>
      </c>
    </row>
    <row r="2" ht="15.75">
      <c r="A2" s="54" t="s">
        <v>83</v>
      </c>
    </row>
    <row r="3" spans="1:5" ht="25.5">
      <c r="A3" s="6"/>
      <c r="B3" s="39"/>
      <c r="C3" s="40"/>
      <c r="D3" s="40"/>
      <c r="E3" s="73" t="s">
        <v>164</v>
      </c>
    </row>
    <row r="4" spans="1:4" ht="12.75">
      <c r="A4" s="6"/>
      <c r="B4" s="7" t="s">
        <v>7</v>
      </c>
      <c r="C4" s="7" t="s">
        <v>7</v>
      </c>
      <c r="D4" s="7" t="s">
        <v>7</v>
      </c>
    </row>
    <row r="5" spans="1:4" ht="12.75">
      <c r="A5" s="6"/>
      <c r="B5" s="7" t="s">
        <v>9</v>
      </c>
      <c r="C5" s="7" t="s">
        <v>9</v>
      </c>
      <c r="D5" s="7" t="s">
        <v>9</v>
      </c>
    </row>
    <row r="6" spans="1:4" ht="12.75">
      <c r="A6" s="6"/>
      <c r="B6" s="39" t="s">
        <v>10</v>
      </c>
      <c r="C6" s="40" t="s">
        <v>10</v>
      </c>
      <c r="D6" s="40" t="s">
        <v>10</v>
      </c>
    </row>
    <row r="7" spans="1:4" ht="12.75">
      <c r="A7" s="6"/>
      <c r="B7" s="9">
        <v>2002</v>
      </c>
      <c r="C7" s="9">
        <v>2001</v>
      </c>
      <c r="D7" s="9">
        <v>2000</v>
      </c>
    </row>
    <row r="8" spans="1:4" ht="12.75">
      <c r="A8" s="6"/>
      <c r="B8" s="10" t="s">
        <v>12</v>
      </c>
      <c r="C8" s="7" t="s">
        <v>12</v>
      </c>
      <c r="D8" s="7" t="s">
        <v>12</v>
      </c>
    </row>
    <row r="9" spans="1:4" ht="12.75">
      <c r="A9" s="6"/>
      <c r="B9" s="6"/>
      <c r="C9" s="6"/>
      <c r="D9" s="6"/>
    </row>
    <row r="10" spans="1:4" ht="12.75">
      <c r="A10" s="5" t="s">
        <v>84</v>
      </c>
      <c r="B10" s="6">
        <v>595588.4133689562</v>
      </c>
      <c r="C10" s="18">
        <v>-1489796.9661380344</v>
      </c>
      <c r="D10" s="18">
        <v>2385450.473527855</v>
      </c>
    </row>
    <row r="11" spans="1:4" ht="12.75">
      <c r="A11" s="6"/>
      <c r="B11" s="6"/>
      <c r="C11" s="6"/>
      <c r="D11" s="6"/>
    </row>
    <row r="12" spans="1:4" ht="12.75">
      <c r="A12" s="6"/>
      <c r="B12" s="6"/>
      <c r="C12" s="6"/>
      <c r="D12" s="6"/>
    </row>
    <row r="13" spans="1:4" ht="12.75">
      <c r="A13" s="5" t="s">
        <v>85</v>
      </c>
      <c r="B13" s="6"/>
      <c r="C13" s="6"/>
      <c r="D13" s="6"/>
    </row>
    <row r="14" spans="1:4" ht="12.75">
      <c r="A14" s="6"/>
      <c r="B14" s="41"/>
      <c r="C14" s="41"/>
      <c r="D14" s="41"/>
    </row>
    <row r="15" spans="1:4" ht="12.75">
      <c r="A15" s="6" t="s">
        <v>86</v>
      </c>
      <c r="B15" s="42">
        <v>-2014</v>
      </c>
      <c r="C15" s="42">
        <v>-1385.3411976212258</v>
      </c>
      <c r="D15" s="42">
        <v>0</v>
      </c>
    </row>
    <row r="16" spans="1:4" ht="12.75">
      <c r="A16" s="6" t="s">
        <v>87</v>
      </c>
      <c r="B16" s="42">
        <v>-1716</v>
      </c>
      <c r="C16" s="42">
        <v>0</v>
      </c>
      <c r="D16" s="42">
        <v>-0.23794096010533394</v>
      </c>
    </row>
    <row r="17" spans="1:4" ht="12.75">
      <c r="A17" s="6" t="s">
        <v>88</v>
      </c>
      <c r="B17" s="42">
        <v>-35584.976275354034</v>
      </c>
      <c r="C17" s="42">
        <v>-26708.64507105908</v>
      </c>
      <c r="D17" s="42">
        <v>-16342</v>
      </c>
    </row>
    <row r="18" spans="1:4" ht="12.75">
      <c r="A18" s="6"/>
      <c r="B18" s="43"/>
      <c r="C18" s="43"/>
      <c r="D18" s="43"/>
    </row>
    <row r="19" spans="1:4" ht="12.75">
      <c r="A19" s="5" t="s">
        <v>89</v>
      </c>
      <c r="B19" s="6"/>
      <c r="C19" s="6"/>
      <c r="D19" s="6"/>
    </row>
    <row r="20" spans="1:4" ht="12.75">
      <c r="A20" s="5" t="s">
        <v>90</v>
      </c>
      <c r="B20" s="6">
        <v>-39315</v>
      </c>
      <c r="C20" s="6">
        <v>-28093.986268680306</v>
      </c>
      <c r="D20" s="6">
        <v>-16342.237940960105</v>
      </c>
    </row>
    <row r="21" spans="1:4" ht="12.75">
      <c r="A21" s="6"/>
      <c r="B21" s="20"/>
      <c r="C21" s="6"/>
      <c r="D21" s="6"/>
    </row>
    <row r="22" spans="1:4" ht="12.75">
      <c r="A22" s="5" t="s">
        <v>91</v>
      </c>
      <c r="B22" s="6">
        <v>-19379.52884914511</v>
      </c>
      <c r="C22" s="6">
        <v>-36308.1520693712</v>
      </c>
      <c r="D22" s="6">
        <v>-15155</v>
      </c>
    </row>
    <row r="23" spans="1:4" ht="12.75">
      <c r="A23" s="6"/>
      <c r="B23" s="6"/>
      <c r="C23" s="6"/>
      <c r="D23" s="6"/>
    </row>
    <row r="24" spans="1:4" ht="12.75">
      <c r="A24" s="5" t="s">
        <v>92</v>
      </c>
      <c r="B24" s="6"/>
      <c r="C24" s="6"/>
      <c r="D24" s="6"/>
    </row>
    <row r="25" spans="1:4" ht="12.75">
      <c r="A25" s="6"/>
      <c r="B25" s="41"/>
      <c r="C25" s="41"/>
      <c r="D25" s="41"/>
    </row>
    <row r="26" spans="1:4" ht="12.75">
      <c r="A26" s="6" t="s">
        <v>93</v>
      </c>
      <c r="B26" s="42">
        <v>-2661652.43456148</v>
      </c>
      <c r="C26" s="42">
        <v>-2872227.7783918916</v>
      </c>
      <c r="D26" s="42">
        <v>-2129343.113762732</v>
      </c>
    </row>
    <row r="27" spans="1:4" ht="12.75">
      <c r="A27" s="6" t="s">
        <v>94</v>
      </c>
      <c r="B27" s="42">
        <v>2276001.1427310235</v>
      </c>
      <c r="C27" s="42">
        <v>2876326.8877826603</v>
      </c>
      <c r="D27" s="42">
        <v>2056920.3925801262</v>
      </c>
    </row>
    <row r="28" spans="1:4" ht="12.75">
      <c r="A28" s="45" t="s">
        <v>95</v>
      </c>
      <c r="B28" s="42">
        <v>-2997</v>
      </c>
      <c r="C28" s="44">
        <v>20841</v>
      </c>
      <c r="D28" s="187">
        <v>6060</v>
      </c>
    </row>
    <row r="29" spans="1:4" ht="12.75">
      <c r="A29" s="6" t="s">
        <v>252</v>
      </c>
      <c r="B29" s="42">
        <v>0</v>
      </c>
      <c r="C29" s="42">
        <v>-23978</v>
      </c>
      <c r="D29" s="42">
        <v>0</v>
      </c>
    </row>
    <row r="30" spans="1:4" ht="12.75">
      <c r="A30" s="6" t="s">
        <v>96</v>
      </c>
      <c r="B30" s="42">
        <v>-78157.33020409365</v>
      </c>
      <c r="C30" s="44">
        <v>-36457</v>
      </c>
      <c r="D30" s="42">
        <v>-25199.021167128885</v>
      </c>
    </row>
    <row r="31" spans="1:4" ht="12.75">
      <c r="A31" s="6" t="s">
        <v>97</v>
      </c>
      <c r="B31" s="42">
        <v>5143.3541033703805</v>
      </c>
      <c r="C31" s="42">
        <v>0</v>
      </c>
      <c r="D31" s="42">
        <v>0</v>
      </c>
    </row>
    <row r="32" spans="1:4" ht="12.75">
      <c r="A32" s="6"/>
      <c r="B32" s="43"/>
      <c r="C32" s="43"/>
      <c r="D32" s="43"/>
    </row>
    <row r="33" spans="1:4" ht="12.75">
      <c r="A33" s="5" t="s">
        <v>98</v>
      </c>
      <c r="B33" s="6"/>
      <c r="C33" s="6"/>
      <c r="D33" s="6"/>
    </row>
    <row r="34" spans="1:4" ht="12.75">
      <c r="A34" s="5" t="s">
        <v>99</v>
      </c>
      <c r="B34" s="6">
        <v>-461662.2679311796</v>
      </c>
      <c r="C34" s="6">
        <v>-35495.064751718804</v>
      </c>
      <c r="D34" s="6">
        <v>-91561.74234973484</v>
      </c>
    </row>
    <row r="35" spans="1:4" ht="12.75">
      <c r="A35" s="6"/>
      <c r="B35" s="6"/>
      <c r="C35" s="6"/>
      <c r="D35" s="20"/>
    </row>
    <row r="36" spans="1:4" ht="12.75">
      <c r="A36" s="5" t="s">
        <v>100</v>
      </c>
      <c r="B36" s="6"/>
      <c r="C36" s="6"/>
      <c r="D36" s="6"/>
    </row>
    <row r="37" spans="1:4" ht="12.75">
      <c r="A37" s="6"/>
      <c r="B37" s="41"/>
      <c r="C37" s="41"/>
      <c r="D37" s="41"/>
    </row>
    <row r="38" spans="1:4" ht="12.75">
      <c r="A38" s="6" t="s">
        <v>101</v>
      </c>
      <c r="B38" s="42">
        <v>-58866</v>
      </c>
      <c r="C38" s="42">
        <v>-72232.22855918876</v>
      </c>
      <c r="D38" s="42">
        <v>-41512.25356201281</v>
      </c>
    </row>
    <row r="39" spans="1:4" ht="12.75">
      <c r="A39" s="6" t="s">
        <v>102</v>
      </c>
      <c r="B39" s="42">
        <v>2152.6126077465005</v>
      </c>
      <c r="C39" s="42">
        <v>0</v>
      </c>
      <c r="D39" s="42">
        <v>0</v>
      </c>
    </row>
    <row r="40" spans="1:4" ht="12.75">
      <c r="A40" s="6" t="s">
        <v>103</v>
      </c>
      <c r="B40" s="143">
        <v>0</v>
      </c>
      <c r="C40" s="42">
        <v>0</v>
      </c>
      <c r="D40" s="42">
        <v>-3732.411410987829</v>
      </c>
    </row>
    <row r="41" spans="1:4" ht="12.75">
      <c r="A41" s="45" t="s">
        <v>104</v>
      </c>
      <c r="B41" s="42">
        <v>-38941.983270662946</v>
      </c>
      <c r="C41" s="46">
        <v>0</v>
      </c>
      <c r="D41" s="46">
        <v>-234990.25341130604</v>
      </c>
    </row>
    <row r="42" spans="1:4" ht="12.75">
      <c r="A42" s="45" t="s">
        <v>105</v>
      </c>
      <c r="B42" s="42">
        <v>0</v>
      </c>
      <c r="C42" s="46">
        <v>0</v>
      </c>
      <c r="D42" s="46">
        <v>235867.4463937622</v>
      </c>
    </row>
    <row r="43" spans="1:4" ht="12.75">
      <c r="A43" s="6"/>
      <c r="B43" s="43"/>
      <c r="C43" s="43"/>
      <c r="D43" s="43"/>
    </row>
    <row r="44" spans="1:4" ht="12.75">
      <c r="A44" s="6"/>
      <c r="B44" s="6"/>
      <c r="C44" s="6"/>
      <c r="D44" s="6"/>
    </row>
    <row r="45" spans="1:4" ht="12.75">
      <c r="A45" s="5" t="s">
        <v>106</v>
      </c>
      <c r="B45" s="6">
        <v>-95655</v>
      </c>
      <c r="C45" s="6">
        <v>-72232.22855918876</v>
      </c>
      <c r="D45" s="6">
        <v>-44367.471990544465</v>
      </c>
    </row>
    <row r="46" spans="1:4" ht="12.75">
      <c r="A46" s="6"/>
      <c r="B46" s="6"/>
      <c r="C46" s="6"/>
      <c r="D46" s="6"/>
    </row>
    <row r="47" spans="1:4" ht="12.75">
      <c r="A47" s="5" t="s">
        <v>107</v>
      </c>
      <c r="B47" s="6"/>
      <c r="C47" s="6"/>
      <c r="D47" s="6"/>
    </row>
    <row r="48" spans="1:4" ht="12.75">
      <c r="A48" s="6"/>
      <c r="B48" s="6"/>
      <c r="C48" s="6"/>
      <c r="D48" s="6"/>
    </row>
    <row r="49" spans="1:4" ht="12.75">
      <c r="A49" s="6" t="s">
        <v>108</v>
      </c>
      <c r="B49" s="6">
        <v>-58605.69366197183</v>
      </c>
      <c r="C49" s="6">
        <v>-55090.22880237878</v>
      </c>
      <c r="D49" s="6">
        <v>-43111</v>
      </c>
    </row>
    <row r="50" spans="1:4" ht="12.75">
      <c r="A50" s="6"/>
      <c r="B50" s="6"/>
      <c r="C50" s="6"/>
      <c r="D50" s="6"/>
    </row>
    <row r="51" spans="1:4" ht="12.75">
      <c r="A51" s="5" t="s">
        <v>109</v>
      </c>
      <c r="B51" s="6"/>
      <c r="C51" s="6"/>
      <c r="D51" s="6"/>
    </row>
    <row r="52" spans="1:4" ht="12.75">
      <c r="A52" s="6"/>
      <c r="B52" s="41"/>
      <c r="C52" s="41"/>
      <c r="D52" s="41"/>
    </row>
    <row r="53" spans="1:4" ht="12.75">
      <c r="A53" s="6" t="s">
        <v>110</v>
      </c>
      <c r="B53" s="42">
        <v>36433.371246347815</v>
      </c>
      <c r="C53" s="42">
        <v>179735.0815268602</v>
      </c>
      <c r="D53" s="42">
        <v>0</v>
      </c>
    </row>
    <row r="54" spans="1:4" ht="12.75">
      <c r="A54" s="6" t="s">
        <v>111</v>
      </c>
      <c r="B54" s="42">
        <v>-10359.08981164086</v>
      </c>
      <c r="C54" s="42">
        <v>-7398.745380594659</v>
      </c>
      <c r="D54" s="42">
        <v>-10756.881268729261</v>
      </c>
    </row>
    <row r="55" spans="1:4" ht="12.75">
      <c r="A55" s="6" t="s">
        <v>112</v>
      </c>
      <c r="B55" s="42">
        <v>5863</v>
      </c>
      <c r="C55" s="42">
        <v>0</v>
      </c>
      <c r="D55" s="42">
        <v>8990</v>
      </c>
    </row>
    <row r="56" spans="1:4" ht="12.75">
      <c r="A56" s="6" t="s">
        <v>113</v>
      </c>
      <c r="B56" s="42">
        <v>0</v>
      </c>
      <c r="C56" s="42">
        <v>43100.557719894365</v>
      </c>
      <c r="D56" s="42">
        <v>0</v>
      </c>
    </row>
    <row r="57" spans="1:4" ht="12.75">
      <c r="A57" s="6" t="s">
        <v>114</v>
      </c>
      <c r="B57" s="42">
        <v>1085.8939929328626</v>
      </c>
      <c r="C57" s="42">
        <v>840.4422801056353</v>
      </c>
      <c r="D57" s="42">
        <v>1369.35662623575</v>
      </c>
    </row>
    <row r="58" spans="1:4" ht="12.75">
      <c r="A58" s="6" t="s">
        <v>115</v>
      </c>
      <c r="B58" s="42">
        <v>-55533.16223653663</v>
      </c>
      <c r="C58" s="42">
        <v>0</v>
      </c>
      <c r="D58" s="42">
        <v>0</v>
      </c>
    </row>
    <row r="59" spans="1:4" ht="12.75">
      <c r="A59" s="6"/>
      <c r="B59" s="43"/>
      <c r="C59" s="43"/>
      <c r="D59" s="43"/>
    </row>
    <row r="60" spans="1:4" ht="12.75">
      <c r="A60" s="6"/>
      <c r="B60" s="6"/>
      <c r="C60" s="24"/>
      <c r="D60" s="24"/>
    </row>
    <row r="61" spans="1:4" ht="12.75">
      <c r="A61" s="5" t="s">
        <v>116</v>
      </c>
      <c r="B61" s="47">
        <v>-22509.986808896814</v>
      </c>
      <c r="C61" s="47">
        <v>216277.4366586191</v>
      </c>
      <c r="D61" s="6">
        <v>-397.86513182821363</v>
      </c>
    </row>
    <row r="62" spans="1:4" ht="12.75">
      <c r="A62" s="6"/>
      <c r="B62" s="6"/>
      <c r="C62" s="6"/>
      <c r="D62" s="6"/>
    </row>
    <row r="63" spans="1:4" ht="13.5" thickBot="1">
      <c r="A63" s="5" t="s">
        <v>117</v>
      </c>
      <c r="B63" s="19">
        <v>-101539.7765941289</v>
      </c>
      <c r="C63" s="48">
        <v>-1500739.1899307533</v>
      </c>
      <c r="D63" s="19">
        <v>2174515.1561147873</v>
      </c>
    </row>
    <row r="64" spans="1:4" ht="13.5" thickTop="1">
      <c r="A64" s="5"/>
      <c r="B64" s="24"/>
      <c r="C64" s="49"/>
      <c r="D64" s="24"/>
    </row>
    <row r="65" spans="1:4" ht="12.75">
      <c r="A65" s="5"/>
      <c r="B65" s="6"/>
      <c r="C65" s="49"/>
      <c r="D65" s="24"/>
    </row>
    <row r="66" spans="1:4" ht="12.75">
      <c r="A66" s="5"/>
      <c r="B66" s="6"/>
      <c r="C66" s="49"/>
      <c r="D66" s="24"/>
    </row>
    <row r="67" spans="1:4" ht="12.75">
      <c r="A67" s="5"/>
      <c r="B67" s="6"/>
      <c r="C67" s="49"/>
      <c r="D67" s="24"/>
    </row>
    <row r="68" spans="1:4" ht="12.75">
      <c r="A68" s="5"/>
      <c r="B68" s="6"/>
      <c r="C68" s="49"/>
      <c r="D68" s="24"/>
    </row>
    <row r="69" spans="1:4" ht="12.75">
      <c r="A69" s="5"/>
      <c r="B69" s="6"/>
      <c r="C69" s="49"/>
      <c r="D69" s="24"/>
    </row>
    <row r="70" spans="1:4" ht="12.75">
      <c r="A70" s="5" t="s">
        <v>118</v>
      </c>
      <c r="B70" s="6"/>
      <c r="C70" s="49"/>
      <c r="D70" s="24"/>
    </row>
    <row r="71" spans="1:4" ht="12.75">
      <c r="A71" s="6"/>
      <c r="B71" s="6"/>
      <c r="C71" s="47"/>
      <c r="D71" s="6"/>
    </row>
    <row r="72" spans="1:4" ht="12.75">
      <c r="A72" s="45" t="s">
        <v>117</v>
      </c>
      <c r="B72" s="47">
        <v>-101539.7765941289</v>
      </c>
      <c r="C72" s="47">
        <v>-1500739.1899307533</v>
      </c>
      <c r="D72" s="50">
        <v>2174515.1561147873</v>
      </c>
    </row>
    <row r="73" spans="1:4" ht="12.75">
      <c r="A73" s="6"/>
      <c r="B73" s="50"/>
      <c r="C73" s="47"/>
      <c r="D73" s="51"/>
    </row>
    <row r="74" spans="1:4" ht="12.75">
      <c r="A74" s="6" t="s">
        <v>119</v>
      </c>
      <c r="B74" s="50">
        <v>2164428.066411458</v>
      </c>
      <c r="C74" s="47">
        <v>3665167.2563422113</v>
      </c>
      <c r="D74" s="51">
        <v>1490652.2457757553</v>
      </c>
    </row>
    <row r="75" spans="1:4" ht="12.75">
      <c r="A75" s="6"/>
      <c r="B75" s="50"/>
      <c r="C75" s="47"/>
      <c r="D75" s="51"/>
    </row>
    <row r="76" spans="1:4" ht="13.5" thickBot="1">
      <c r="A76" s="6" t="s">
        <v>120</v>
      </c>
      <c r="B76" s="53">
        <v>2062888.289817329</v>
      </c>
      <c r="C76" s="48">
        <v>2164428.066411458</v>
      </c>
      <c r="D76" s="52">
        <v>3665167.4018905424</v>
      </c>
    </row>
    <row r="77" spans="1:4" ht="13.5" thickTop="1">
      <c r="A77" s="6"/>
      <c r="B77" s="6"/>
      <c r="C77" s="6"/>
      <c r="D77" s="51"/>
    </row>
    <row r="78" spans="1:4" ht="12.75">
      <c r="A78" s="6"/>
      <c r="B78" s="6"/>
      <c r="C78" s="6"/>
      <c r="D78" s="6"/>
    </row>
    <row r="79" spans="1:4" ht="12.75">
      <c r="A79" s="6" t="s">
        <v>121</v>
      </c>
      <c r="B79" s="6"/>
      <c r="C79" s="6"/>
      <c r="D79" s="6"/>
    </row>
    <row r="80" spans="1:4" ht="12.75">
      <c r="A80" s="6" t="s">
        <v>122</v>
      </c>
      <c r="B80" s="6">
        <v>457222</v>
      </c>
      <c r="C80" s="47">
        <v>477646</v>
      </c>
      <c r="D80" s="6">
        <v>589939</v>
      </c>
    </row>
    <row r="81" spans="1:4" ht="12.75">
      <c r="A81" s="6" t="s">
        <v>123</v>
      </c>
      <c r="B81" s="6">
        <v>1605666</v>
      </c>
      <c r="C81" s="47">
        <v>1686782.4787242205</v>
      </c>
      <c r="D81" s="6">
        <v>3075228.2563422113</v>
      </c>
    </row>
    <row r="82" spans="1:4" ht="12.75">
      <c r="A82" s="6"/>
      <c r="B82" s="6"/>
      <c r="C82" s="47"/>
      <c r="D82" s="6"/>
    </row>
    <row r="83" spans="1:4" ht="13.5" thickBot="1">
      <c r="A83" s="6"/>
      <c r="B83" s="19">
        <v>2062888</v>
      </c>
      <c r="C83" s="48">
        <v>2164428.478724221</v>
      </c>
      <c r="D83" s="19">
        <v>3665167.2563422113</v>
      </c>
    </row>
    <row r="84" spans="1:4" ht="13.5" thickTop="1">
      <c r="A84" s="6"/>
      <c r="B84" s="6"/>
      <c r="C84" s="6"/>
      <c r="D84" s="6"/>
    </row>
  </sheetData>
  <hyperlinks>
    <hyperlink ref="E3" location="INDEX!A1" display="BACK TO INDEX"/>
  </hyperlinks>
  <printOptions/>
  <pageMargins left="0.75" right="0.75" top="1" bottom="1" header="0.5" footer="0.5"/>
  <pageSetup horizontalDpi="300" verticalDpi="300" orientation="portrait" scale="75" r:id="rId1"/>
</worksheet>
</file>

<file path=xl/worksheets/sheet7.xml><?xml version="1.0" encoding="utf-8"?>
<worksheet xmlns="http://schemas.openxmlformats.org/spreadsheetml/2006/main" xmlns:r="http://schemas.openxmlformats.org/officeDocument/2006/relationships">
  <dimension ref="A1:H51"/>
  <sheetViews>
    <sheetView workbookViewId="0" topLeftCell="A17">
      <selection activeCell="B42" sqref="B42"/>
    </sheetView>
  </sheetViews>
  <sheetFormatPr defaultColWidth="9.140625" defaultRowHeight="12.75"/>
  <cols>
    <col min="1" max="1" width="37.00390625" style="0" customWidth="1"/>
    <col min="2" max="2" width="12.7109375" style="0" customWidth="1"/>
    <col min="3" max="3" width="11.8515625" style="0" customWidth="1"/>
    <col min="4" max="4" width="10.8515625" style="0" customWidth="1"/>
    <col min="5" max="5" width="12.421875" style="0" customWidth="1"/>
    <col min="6" max="6" width="12.8515625" style="0" customWidth="1"/>
  </cols>
  <sheetData>
    <row r="1" spans="1:6" ht="15.75">
      <c r="A1" s="25" t="s">
        <v>6</v>
      </c>
      <c r="B1" s="59"/>
      <c r="C1" s="59"/>
      <c r="D1" s="59"/>
      <c r="E1" s="59"/>
      <c r="F1" s="59"/>
    </row>
    <row r="2" spans="1:6" ht="15.75">
      <c r="A2" s="25" t="s">
        <v>150</v>
      </c>
      <c r="B2" s="59"/>
      <c r="C2" s="59"/>
      <c r="D2" s="59"/>
      <c r="E2" s="59"/>
      <c r="F2" s="59"/>
    </row>
    <row r="3" spans="1:7" ht="39">
      <c r="A3" s="68">
        <v>37346</v>
      </c>
      <c r="B3" s="59"/>
      <c r="C3" s="59"/>
      <c r="D3" s="59"/>
      <c r="E3" s="59"/>
      <c r="F3" s="59"/>
      <c r="G3" s="73" t="s">
        <v>164</v>
      </c>
    </row>
    <row r="4" spans="1:6" ht="15.75">
      <c r="A4" s="69" t="s">
        <v>160</v>
      </c>
      <c r="B4" s="59"/>
      <c r="C4" s="59"/>
      <c r="D4" s="59"/>
      <c r="E4" s="59"/>
      <c r="F4" s="59"/>
    </row>
    <row r="5" spans="1:6" ht="12.75">
      <c r="A5" s="58"/>
      <c r="B5" s="59"/>
      <c r="C5" s="59"/>
      <c r="D5" s="59"/>
      <c r="E5" s="59"/>
      <c r="F5" s="59"/>
    </row>
    <row r="6" spans="1:6" ht="38.25">
      <c r="A6" s="6" t="s">
        <v>11</v>
      </c>
      <c r="B6" s="60" t="s">
        <v>191</v>
      </c>
      <c r="C6" s="60" t="s">
        <v>193</v>
      </c>
      <c r="D6" s="60" t="s">
        <v>152</v>
      </c>
      <c r="E6" s="60" t="s">
        <v>153</v>
      </c>
      <c r="F6" s="60" t="s">
        <v>154</v>
      </c>
    </row>
    <row r="7" spans="1:6" ht="12.75">
      <c r="A7" s="6"/>
      <c r="B7" s="70" t="s">
        <v>159</v>
      </c>
      <c r="C7" s="70" t="s">
        <v>159</v>
      </c>
      <c r="D7" s="70" t="s">
        <v>159</v>
      </c>
      <c r="E7" s="70" t="s">
        <v>159</v>
      </c>
      <c r="F7" s="70" t="s">
        <v>159</v>
      </c>
    </row>
    <row r="8" spans="1:6" ht="12.75">
      <c r="A8" s="6" t="s">
        <v>11</v>
      </c>
      <c r="B8" s="61"/>
      <c r="C8" s="61"/>
      <c r="D8" s="61"/>
      <c r="E8" s="61"/>
      <c r="F8" s="61"/>
    </row>
    <row r="9" spans="1:6" ht="12.75">
      <c r="A9" s="58" t="s">
        <v>16</v>
      </c>
      <c r="B9" s="50">
        <v>64808</v>
      </c>
      <c r="C9" s="50">
        <v>67173</v>
      </c>
      <c r="D9" s="50">
        <v>13784</v>
      </c>
      <c r="E9" s="50">
        <v>13352</v>
      </c>
      <c r="F9" s="50">
        <f aca="true" t="shared" si="0" ref="F9:F14">SUM(B9:E9)</f>
        <v>159117</v>
      </c>
    </row>
    <row r="10" spans="1:6" ht="12.75">
      <c r="A10" s="6" t="s">
        <v>17</v>
      </c>
      <c r="B10" s="50">
        <v>805</v>
      </c>
      <c r="C10" s="50">
        <v>1037</v>
      </c>
      <c r="D10" s="50">
        <v>0</v>
      </c>
      <c r="E10" s="50">
        <v>166</v>
      </c>
      <c r="F10" s="50">
        <f t="shared" si="0"/>
        <v>2008</v>
      </c>
    </row>
    <row r="11" spans="1:6" ht="12.75">
      <c r="A11" s="6" t="s">
        <v>223</v>
      </c>
      <c r="B11" s="50">
        <v>183871</v>
      </c>
      <c r="C11" s="50">
        <v>97206</v>
      </c>
      <c r="D11" s="50">
        <v>5973</v>
      </c>
      <c r="E11" s="50">
        <v>63168</v>
      </c>
      <c r="F11" s="50">
        <f t="shared" si="0"/>
        <v>350218</v>
      </c>
    </row>
    <row r="12" spans="1:6" ht="12.75">
      <c r="A12" s="6" t="s">
        <v>22</v>
      </c>
      <c r="B12" s="50">
        <v>29588</v>
      </c>
      <c r="C12" s="50">
        <v>13312</v>
      </c>
      <c r="D12" s="50">
        <v>3308</v>
      </c>
      <c r="E12" s="50">
        <v>-908</v>
      </c>
      <c r="F12" s="50">
        <f t="shared" si="0"/>
        <v>45300</v>
      </c>
    </row>
    <row r="13" spans="1:6" ht="12.75">
      <c r="A13" s="6" t="s">
        <v>23</v>
      </c>
      <c r="B13" s="50"/>
      <c r="C13" s="50">
        <v>31079</v>
      </c>
      <c r="D13" s="50">
        <v>0</v>
      </c>
      <c r="E13" s="50">
        <v>0</v>
      </c>
      <c r="F13" s="50">
        <f t="shared" si="0"/>
        <v>31079</v>
      </c>
    </row>
    <row r="14" spans="1:6" ht="12.75">
      <c r="A14" s="6" t="s">
        <v>24</v>
      </c>
      <c r="B14" s="50">
        <v>14940</v>
      </c>
      <c r="C14" s="50">
        <v>16266</v>
      </c>
      <c r="D14" s="50">
        <v>-107</v>
      </c>
      <c r="E14" s="50">
        <v>-150</v>
      </c>
      <c r="F14" s="50">
        <f t="shared" si="0"/>
        <v>30949</v>
      </c>
    </row>
    <row r="15" spans="1:6" ht="12.75">
      <c r="A15" s="6"/>
      <c r="B15" s="62"/>
      <c r="C15" s="62"/>
      <c r="D15" s="62"/>
      <c r="E15" s="62"/>
      <c r="F15" s="62"/>
    </row>
    <row r="16" spans="1:6" ht="12.75">
      <c r="A16" s="5" t="s">
        <v>25</v>
      </c>
      <c r="B16" s="50">
        <f>SUM(B9:B14)</f>
        <v>294012</v>
      </c>
      <c r="C16" s="50">
        <f>SUM(C9:C14)</f>
        <v>226073</v>
      </c>
      <c r="D16" s="50">
        <f>SUM(D9:D14)</f>
        <v>22958</v>
      </c>
      <c r="E16" s="50">
        <f>SUM(E9:E14)</f>
        <v>75628</v>
      </c>
      <c r="F16" s="50">
        <f>SUM(F9:F14)</f>
        <v>618671</v>
      </c>
    </row>
    <row r="17" spans="1:6" ht="12.75">
      <c r="A17" s="6" t="s">
        <v>11</v>
      </c>
      <c r="B17" s="61"/>
      <c r="C17" s="61"/>
      <c r="D17" s="61"/>
      <c r="E17" s="61"/>
      <c r="F17" s="61"/>
    </row>
    <row r="18" spans="1:6" ht="12.75">
      <c r="A18" s="6" t="s">
        <v>26</v>
      </c>
      <c r="B18" s="50">
        <v>-219379</v>
      </c>
      <c r="C18" s="50">
        <v>-124660</v>
      </c>
      <c r="D18" s="50">
        <v>-12404</v>
      </c>
      <c r="E18" s="50">
        <v>-72067</v>
      </c>
      <c r="F18" s="50">
        <f>SUM(B18:E18)</f>
        <v>-428510</v>
      </c>
    </row>
    <row r="19" spans="1:6" ht="12.75">
      <c r="A19" s="6" t="s">
        <v>155</v>
      </c>
      <c r="B19" s="50">
        <v>-8405</v>
      </c>
      <c r="C19" s="50">
        <v>-5718</v>
      </c>
      <c r="D19" s="50">
        <v>-882</v>
      </c>
      <c r="E19" s="50">
        <v>-1921</v>
      </c>
      <c r="F19" s="50">
        <f>SUM(B19:E19)</f>
        <v>-16926</v>
      </c>
    </row>
    <row r="20" spans="1:6" ht="12.75">
      <c r="A20" s="6" t="s">
        <v>28</v>
      </c>
      <c r="B20" s="121">
        <v>2302</v>
      </c>
      <c r="C20" s="121">
        <v>-16428</v>
      </c>
      <c r="D20" s="121">
        <v>-542</v>
      </c>
      <c r="E20" s="121">
        <v>0</v>
      </c>
      <c r="F20" s="121">
        <f>SUM(B20:E20)</f>
        <v>-14668</v>
      </c>
    </row>
    <row r="21" spans="1:6" ht="25.5">
      <c r="A21" s="120" t="s">
        <v>224</v>
      </c>
      <c r="B21" s="50">
        <f>SUM(B16:B20)</f>
        <v>68530</v>
      </c>
      <c r="C21" s="50">
        <f>SUM(C16:C20)</f>
        <v>79267</v>
      </c>
      <c r="D21" s="50">
        <f>SUM(D16:D20)</f>
        <v>9130</v>
      </c>
      <c r="E21" s="50">
        <f>SUM(E16:E20)</f>
        <v>1640</v>
      </c>
      <c r="F21" s="50">
        <f>SUM(F16:F20)</f>
        <v>158567</v>
      </c>
    </row>
    <row r="22" spans="1:6" ht="12.75">
      <c r="A22" s="6"/>
      <c r="B22" s="61"/>
      <c r="C22" s="61"/>
      <c r="D22" s="61"/>
      <c r="E22" s="61"/>
      <c r="F22" s="61"/>
    </row>
    <row r="23" spans="1:6" ht="12.75">
      <c r="A23" s="6" t="s">
        <v>30</v>
      </c>
      <c r="B23" s="50">
        <v>0</v>
      </c>
      <c r="C23" s="50">
        <v>3022</v>
      </c>
      <c r="D23" s="50">
        <v>-6</v>
      </c>
      <c r="E23" s="50">
        <v>67</v>
      </c>
      <c r="F23" s="50">
        <f>SUM(B23:E23)</f>
        <v>3083</v>
      </c>
    </row>
    <row r="24" spans="1:6" ht="12.75">
      <c r="A24" s="6" t="s">
        <v>143</v>
      </c>
      <c r="B24" s="50">
        <v>-28167</v>
      </c>
      <c r="C24" s="50">
        <v>-66609</v>
      </c>
      <c r="D24" s="50">
        <v>-29</v>
      </c>
      <c r="E24" s="50">
        <v>-8382</v>
      </c>
      <c r="F24" s="50">
        <f>SUM(B24:E24)</f>
        <v>-103187</v>
      </c>
    </row>
    <row r="25" spans="1:6" ht="12.75">
      <c r="A25" s="6" t="s">
        <v>156</v>
      </c>
      <c r="B25" s="50">
        <v>1363</v>
      </c>
      <c r="C25" s="50">
        <v>-11836</v>
      </c>
      <c r="D25" s="50"/>
      <c r="E25" s="50">
        <v>-7056</v>
      </c>
      <c r="F25" s="50">
        <f>SUM(B25:E25)</f>
        <v>-17529</v>
      </c>
    </row>
    <row r="26" spans="1:6" ht="12.75">
      <c r="A26" s="6"/>
      <c r="B26" s="62"/>
      <c r="C26" s="62"/>
      <c r="D26" s="62"/>
      <c r="E26" s="62"/>
      <c r="F26" s="62"/>
    </row>
    <row r="27" spans="1:6" ht="25.5">
      <c r="A27" s="120" t="s">
        <v>34</v>
      </c>
      <c r="B27" s="50">
        <f>SUM(B21:B26)</f>
        <v>41726</v>
      </c>
      <c r="C27" s="50">
        <f>SUM(C21:C26)</f>
        <v>3844</v>
      </c>
      <c r="D27" s="50">
        <f>SUM(D21:D26)</f>
        <v>9095</v>
      </c>
      <c r="E27" s="50">
        <f>SUM(E21:E26)</f>
        <v>-13731</v>
      </c>
      <c r="F27" s="50">
        <f>SUM(F21:F26)</f>
        <v>40934</v>
      </c>
    </row>
    <row r="28" spans="1:6" ht="12.75">
      <c r="A28" s="64" t="s">
        <v>91</v>
      </c>
      <c r="B28" s="50">
        <v>9428</v>
      </c>
      <c r="C28" s="50">
        <v>21100</v>
      </c>
      <c r="D28" s="50">
        <v>3524</v>
      </c>
      <c r="E28" s="50">
        <v>-5512</v>
      </c>
      <c r="F28" s="50">
        <f>SUM(B28:E28)</f>
        <v>28540</v>
      </c>
    </row>
    <row r="29" spans="1:6" ht="12.75">
      <c r="A29" s="64" t="s">
        <v>157</v>
      </c>
      <c r="B29" s="50">
        <v>541</v>
      </c>
      <c r="C29" s="50">
        <v>0</v>
      </c>
      <c r="D29" s="50">
        <v>1045</v>
      </c>
      <c r="E29" s="50">
        <v>0</v>
      </c>
      <c r="F29" s="50">
        <f>SUM(B29:E29)</f>
        <v>1586</v>
      </c>
    </row>
    <row r="30" spans="1:6" ht="12.75">
      <c r="A30" s="6"/>
      <c r="B30" s="63"/>
      <c r="C30" s="63"/>
      <c r="D30" s="63"/>
      <c r="E30" s="63"/>
      <c r="F30" s="63"/>
    </row>
    <row r="31" spans="1:6" ht="26.25" thickBot="1">
      <c r="A31" s="120" t="s">
        <v>38</v>
      </c>
      <c r="B31" s="53">
        <f>B27-B28-B29</f>
        <v>31757</v>
      </c>
      <c r="C31" s="53">
        <f>C27-C28-C29</f>
        <v>-17256</v>
      </c>
      <c r="D31" s="53">
        <f>D27-D28-D29</f>
        <v>4526</v>
      </c>
      <c r="E31" s="53">
        <f>E27-E28-E29</f>
        <v>-8219</v>
      </c>
      <c r="F31" s="53">
        <f>F27-F28-F29</f>
        <v>10808</v>
      </c>
    </row>
    <row r="32" spans="1:6" ht="13.5" thickTop="1">
      <c r="A32" s="6"/>
      <c r="B32" s="63"/>
      <c r="C32" s="63"/>
      <c r="D32" s="63"/>
      <c r="E32" s="63"/>
      <c r="F32" s="66"/>
    </row>
    <row r="33" spans="2:6" ht="12.75">
      <c r="B33" s="59"/>
      <c r="C33" s="59"/>
      <c r="D33" s="59"/>
      <c r="E33" s="59"/>
      <c r="F33" s="59"/>
    </row>
    <row r="34" spans="1:6" ht="12.75">
      <c r="A34" t="s">
        <v>158</v>
      </c>
      <c r="B34" s="50">
        <v>-5453</v>
      </c>
      <c r="C34" s="50">
        <v>3739</v>
      </c>
      <c r="D34" s="50">
        <v>220</v>
      </c>
      <c r="E34" s="50">
        <v>1494</v>
      </c>
      <c r="F34" s="122">
        <f>SUM(B34:E34)</f>
        <v>0</v>
      </c>
    </row>
    <row r="35" spans="1:6" ht="12.75">
      <c r="A35" s="6"/>
      <c r="B35" s="61"/>
      <c r="C35" s="61"/>
      <c r="D35" s="61"/>
      <c r="E35" s="61"/>
      <c r="F35" s="61"/>
    </row>
    <row r="36" spans="1:8" ht="12.75">
      <c r="A36" s="6" t="s">
        <v>163</v>
      </c>
      <c r="B36" s="50">
        <v>8135</v>
      </c>
      <c r="C36" s="50">
        <v>7329</v>
      </c>
      <c r="D36" s="50">
        <v>932</v>
      </c>
      <c r="E36" s="50">
        <v>627</v>
      </c>
      <c r="F36" s="50">
        <f>SUM(B36:E36)</f>
        <v>17023</v>
      </c>
      <c r="G36" s="67"/>
      <c r="H36" s="67"/>
    </row>
    <row r="37" spans="1:8" ht="12.75">
      <c r="A37" s="6"/>
      <c r="B37" s="188"/>
      <c r="C37" s="65"/>
      <c r="D37" s="65"/>
      <c r="E37" s="65"/>
      <c r="F37" s="65"/>
      <c r="G37" s="67"/>
      <c r="H37" s="67"/>
    </row>
    <row r="38" spans="2:6" ht="12.75">
      <c r="B38" s="59"/>
      <c r="C38" s="190"/>
      <c r="D38" s="59"/>
      <c r="E38" s="59"/>
      <c r="F38" s="59"/>
    </row>
    <row r="40" spans="1:7" ht="12.75">
      <c r="A40" s="126" t="s">
        <v>226</v>
      </c>
      <c r="B40" s="127"/>
      <c r="C40" s="127"/>
      <c r="D40" s="127"/>
      <c r="E40" s="127"/>
      <c r="F40" s="127"/>
      <c r="G40" s="126"/>
    </row>
    <row r="41" spans="1:7" ht="12.75">
      <c r="A41" s="126" t="s">
        <v>227</v>
      </c>
      <c r="B41" s="127"/>
      <c r="C41" s="127"/>
      <c r="D41" s="127"/>
      <c r="E41" s="127"/>
      <c r="F41" s="127"/>
      <c r="G41" s="126"/>
    </row>
    <row r="42" spans="1:7" ht="12.75">
      <c r="A42" s="126" t="s">
        <v>228</v>
      </c>
      <c r="B42" s="127"/>
      <c r="C42" s="127"/>
      <c r="D42" s="127"/>
      <c r="E42" s="127"/>
      <c r="F42" s="127"/>
      <c r="G42" s="126"/>
    </row>
    <row r="43" spans="1:7" ht="12.75">
      <c r="A43" s="126" t="s">
        <v>229</v>
      </c>
      <c r="B43" s="127"/>
      <c r="C43" s="127"/>
      <c r="D43" s="127"/>
      <c r="E43" s="127"/>
      <c r="F43" s="127"/>
      <c r="G43" s="126"/>
    </row>
    <row r="44" spans="1:7" ht="12.75">
      <c r="A44" s="126"/>
      <c r="B44" s="127"/>
      <c r="C44" s="127"/>
      <c r="D44" s="127"/>
      <c r="E44" s="127"/>
      <c r="F44" s="127"/>
      <c r="G44" s="126"/>
    </row>
    <row r="45" spans="1:7" ht="12.75">
      <c r="A45" s="126"/>
      <c r="B45" s="127"/>
      <c r="C45" s="127"/>
      <c r="D45" s="127"/>
      <c r="E45" s="127"/>
      <c r="F45" s="127"/>
      <c r="G45" s="126"/>
    </row>
    <row r="46" spans="1:7" ht="12.75">
      <c r="A46" s="126"/>
      <c r="B46" s="127"/>
      <c r="C46" s="127"/>
      <c r="D46" s="127"/>
      <c r="E46" s="127"/>
      <c r="F46" s="127"/>
      <c r="G46" s="126"/>
    </row>
    <row r="47" spans="1:7" ht="12.75">
      <c r="A47" s="126" t="s">
        <v>230</v>
      </c>
      <c r="B47" s="127"/>
      <c r="C47" s="127"/>
      <c r="D47" s="127"/>
      <c r="E47" s="127"/>
      <c r="F47" s="127"/>
      <c r="G47" s="126"/>
    </row>
    <row r="48" spans="1:7" ht="12.75">
      <c r="A48" s="126" t="s">
        <v>231</v>
      </c>
      <c r="B48" s="126"/>
      <c r="C48" s="126"/>
      <c r="D48" s="126"/>
      <c r="E48" s="126"/>
      <c r="F48" s="126"/>
      <c r="G48" s="126"/>
    </row>
    <row r="49" spans="1:7" ht="12.75">
      <c r="A49" s="126" t="s">
        <v>232</v>
      </c>
      <c r="B49" s="126"/>
      <c r="C49" s="126"/>
      <c r="D49" s="126"/>
      <c r="E49" s="126"/>
      <c r="F49" s="126"/>
      <c r="G49" s="126"/>
    </row>
    <row r="50" spans="1:7" ht="12.75">
      <c r="A50" s="126" t="s">
        <v>233</v>
      </c>
      <c r="B50" s="126"/>
      <c r="C50" s="126"/>
      <c r="D50" s="126"/>
      <c r="E50" s="126"/>
      <c r="F50" s="126"/>
      <c r="G50" s="126"/>
    </row>
    <row r="51" spans="1:7" ht="12.75">
      <c r="A51" s="126" t="s">
        <v>234</v>
      </c>
      <c r="B51" s="126"/>
      <c r="C51" s="126"/>
      <c r="D51" s="126"/>
      <c r="E51" s="126"/>
      <c r="F51" s="126"/>
      <c r="G51" s="126"/>
    </row>
  </sheetData>
  <hyperlinks>
    <hyperlink ref="G3" location="INDEX!A1" display="BACK TO INDEX"/>
  </hyperlinks>
  <printOptions/>
  <pageMargins left="0.75" right="0.75" top="1" bottom="1" header="0.5" footer="0.5"/>
  <pageSetup horizontalDpi="300" verticalDpi="300" orientation="portrait" scale="80" r:id="rId1"/>
</worksheet>
</file>

<file path=xl/worksheets/sheet8.xml><?xml version="1.0" encoding="utf-8"?>
<worksheet xmlns="http://schemas.openxmlformats.org/spreadsheetml/2006/main" xmlns:r="http://schemas.openxmlformats.org/officeDocument/2006/relationships">
  <dimension ref="A1:H51"/>
  <sheetViews>
    <sheetView workbookViewId="0" topLeftCell="A1">
      <selection activeCell="G3" sqref="G3"/>
    </sheetView>
  </sheetViews>
  <sheetFormatPr defaultColWidth="9.140625" defaultRowHeight="12.75"/>
  <cols>
    <col min="1" max="1" width="37.00390625" style="0" customWidth="1"/>
    <col min="2" max="2" width="12.7109375" style="0" customWidth="1"/>
    <col min="3" max="3" width="11.8515625" style="0" customWidth="1"/>
    <col min="4" max="4" width="10.8515625" style="0" customWidth="1"/>
    <col min="5" max="5" width="12.421875" style="0" customWidth="1"/>
    <col min="6" max="6" width="12.8515625" style="0" customWidth="1"/>
  </cols>
  <sheetData>
    <row r="1" spans="1:6" ht="15.75">
      <c r="A1" s="25" t="s">
        <v>6</v>
      </c>
      <c r="B1" s="59"/>
      <c r="C1" s="59"/>
      <c r="D1" s="59"/>
      <c r="E1" s="59"/>
      <c r="F1" s="59"/>
    </row>
    <row r="2" spans="1:6" ht="15.75">
      <c r="A2" s="25" t="s">
        <v>150</v>
      </c>
      <c r="B2" s="59"/>
      <c r="C2" s="59"/>
      <c r="D2" s="59"/>
      <c r="E2" s="59"/>
      <c r="F2" s="59"/>
    </row>
    <row r="3" spans="1:7" ht="39">
      <c r="A3" s="68">
        <v>36981</v>
      </c>
      <c r="B3" s="59"/>
      <c r="C3" s="59"/>
      <c r="D3" s="59"/>
      <c r="E3" s="59"/>
      <c r="F3" s="59"/>
      <c r="G3" s="73" t="s">
        <v>164</v>
      </c>
    </row>
    <row r="4" spans="1:6" ht="15.75">
      <c r="A4" s="69" t="s">
        <v>160</v>
      </c>
      <c r="B4" s="59"/>
      <c r="C4" s="59"/>
      <c r="D4" s="59"/>
      <c r="E4" s="59"/>
      <c r="F4" s="59"/>
    </row>
    <row r="5" spans="1:6" ht="12.75">
      <c r="A5" s="58"/>
      <c r="B5" s="59"/>
      <c r="C5" s="59"/>
      <c r="D5" s="59"/>
      <c r="E5" s="59"/>
      <c r="F5" s="59"/>
    </row>
    <row r="6" spans="1:6" ht="38.25">
      <c r="A6" s="6" t="s">
        <v>11</v>
      </c>
      <c r="B6" s="60" t="s">
        <v>191</v>
      </c>
      <c r="C6" s="60" t="s">
        <v>193</v>
      </c>
      <c r="D6" s="60" t="s">
        <v>152</v>
      </c>
      <c r="E6" s="60" t="s">
        <v>153</v>
      </c>
      <c r="F6" s="60" t="s">
        <v>154</v>
      </c>
    </row>
    <row r="7" spans="1:6" ht="12.75">
      <c r="A7" s="6"/>
      <c r="B7" s="70" t="s">
        <v>159</v>
      </c>
      <c r="C7" s="70" t="s">
        <v>159</v>
      </c>
      <c r="D7" s="70" t="s">
        <v>159</v>
      </c>
      <c r="E7" s="70" t="s">
        <v>159</v>
      </c>
      <c r="F7" s="70" t="s">
        <v>159</v>
      </c>
    </row>
    <row r="8" spans="1:6" ht="12.75">
      <c r="A8" s="6" t="s">
        <v>11</v>
      </c>
      <c r="B8" s="61"/>
      <c r="C8" s="61"/>
      <c r="D8" s="61"/>
      <c r="E8" s="61"/>
      <c r="F8" s="61"/>
    </row>
    <row r="9" spans="1:6" ht="12.75">
      <c r="A9" s="58" t="s">
        <v>16</v>
      </c>
      <c r="B9" s="50">
        <v>69259</v>
      </c>
      <c r="C9" s="50">
        <v>60714</v>
      </c>
      <c r="D9" s="50">
        <v>11017</v>
      </c>
      <c r="E9" s="50">
        <v>18097</v>
      </c>
      <c r="F9" s="50">
        <f aca="true" t="shared" si="0" ref="F9:F14">SUM(B9:E9)</f>
        <v>159087</v>
      </c>
    </row>
    <row r="10" spans="1:6" ht="12.75">
      <c r="A10" s="6" t="s">
        <v>17</v>
      </c>
      <c r="B10" s="50">
        <v>241</v>
      </c>
      <c r="C10" s="50">
        <v>4990</v>
      </c>
      <c r="D10" s="50">
        <v>0</v>
      </c>
      <c r="E10" s="50">
        <v>0</v>
      </c>
      <c r="F10" s="50">
        <f t="shared" si="0"/>
        <v>5231</v>
      </c>
    </row>
    <row r="11" spans="1:6" ht="12.75">
      <c r="A11" s="6" t="s">
        <v>223</v>
      </c>
      <c r="B11" s="50">
        <v>181730</v>
      </c>
      <c r="C11" s="50">
        <v>99920</v>
      </c>
      <c r="D11" s="50">
        <v>11827</v>
      </c>
      <c r="E11" s="50">
        <v>45656</v>
      </c>
      <c r="F11" s="50">
        <f t="shared" si="0"/>
        <v>339133</v>
      </c>
    </row>
    <row r="12" spans="1:6" ht="12.75">
      <c r="A12" s="6" t="s">
        <v>22</v>
      </c>
      <c r="B12" s="50">
        <v>13301</v>
      </c>
      <c r="C12" s="50">
        <v>17642</v>
      </c>
      <c r="D12" s="50">
        <v>3288</v>
      </c>
      <c r="E12" s="50">
        <v>1948</v>
      </c>
      <c r="F12" s="50">
        <f t="shared" si="0"/>
        <v>36179</v>
      </c>
    </row>
    <row r="13" spans="1:6" ht="12.75">
      <c r="A13" s="6" t="s">
        <v>23</v>
      </c>
      <c r="B13" s="50"/>
      <c r="C13" s="50">
        <v>0</v>
      </c>
      <c r="D13" s="50">
        <v>0</v>
      </c>
      <c r="E13" s="50">
        <v>0</v>
      </c>
      <c r="F13" s="50">
        <f t="shared" si="0"/>
        <v>0</v>
      </c>
    </row>
    <row r="14" spans="1:6" ht="12.75">
      <c r="A14" s="6" t="s">
        <v>24</v>
      </c>
      <c r="B14" s="50">
        <v>12790</v>
      </c>
      <c r="C14" s="50">
        <v>-993</v>
      </c>
      <c r="D14" s="50">
        <v>587</v>
      </c>
      <c r="E14" s="50">
        <v>-1120</v>
      </c>
      <c r="F14" s="50">
        <f t="shared" si="0"/>
        <v>11264</v>
      </c>
    </row>
    <row r="15" spans="1:6" ht="12.75">
      <c r="A15" s="6"/>
      <c r="B15" s="62"/>
      <c r="C15" s="62"/>
      <c r="D15" s="62"/>
      <c r="E15" s="62"/>
      <c r="F15" s="62"/>
    </row>
    <row r="16" spans="1:6" ht="12.75">
      <c r="A16" s="5" t="s">
        <v>25</v>
      </c>
      <c r="B16" s="50">
        <f>SUM(B9:B14)</f>
        <v>277321</v>
      </c>
      <c r="C16" s="50">
        <f>SUM(C9:C14)</f>
        <v>182273</v>
      </c>
      <c r="D16" s="50">
        <f>SUM(D9:D14)</f>
        <v>26719</v>
      </c>
      <c r="E16" s="50">
        <f>SUM(E9:E14)</f>
        <v>64581</v>
      </c>
      <c r="F16" s="50">
        <f>SUM(F9:F14)</f>
        <v>550894</v>
      </c>
    </row>
    <row r="17" spans="1:6" ht="12.75">
      <c r="A17" s="6" t="s">
        <v>11</v>
      </c>
      <c r="B17" s="61"/>
      <c r="C17" s="61"/>
      <c r="D17" s="61"/>
      <c r="E17" s="61"/>
      <c r="F17" s="61"/>
    </row>
    <row r="18" spans="1:6" ht="12.75">
      <c r="A18" s="6" t="s">
        <v>26</v>
      </c>
      <c r="B18" s="50">
        <v>-187096</v>
      </c>
      <c r="C18" s="50">
        <v>-126945</v>
      </c>
      <c r="D18" s="50">
        <v>-17065</v>
      </c>
      <c r="E18" s="50">
        <v>-54652</v>
      </c>
      <c r="F18" s="50">
        <f>SUM(B18:E18)</f>
        <v>-385758</v>
      </c>
    </row>
    <row r="19" spans="1:6" ht="12.75">
      <c r="A19" s="6" t="s">
        <v>155</v>
      </c>
      <c r="B19" s="50">
        <v>-6006</v>
      </c>
      <c r="C19" s="50">
        <v>-5813</v>
      </c>
      <c r="D19" s="50">
        <v>-761</v>
      </c>
      <c r="E19" s="50">
        <v>-1345</v>
      </c>
      <c r="F19" s="50">
        <f>SUM(B19:E19)</f>
        <v>-13925</v>
      </c>
    </row>
    <row r="20" spans="1:6" ht="12.75">
      <c r="A20" s="6" t="s">
        <v>28</v>
      </c>
      <c r="B20" s="121">
        <v>588</v>
      </c>
      <c r="C20" s="121">
        <v>-15483</v>
      </c>
      <c r="D20" s="121">
        <v>-3121</v>
      </c>
      <c r="E20" s="121">
        <v>1</v>
      </c>
      <c r="F20" s="121">
        <f>SUM(B20:E20)</f>
        <v>-18015</v>
      </c>
    </row>
    <row r="21" spans="1:6" ht="25.5">
      <c r="A21" s="120" t="s">
        <v>224</v>
      </c>
      <c r="B21" s="50">
        <f>SUM(B16:B20)</f>
        <v>84807</v>
      </c>
      <c r="C21" s="50">
        <f>SUM(C16:C20)</f>
        <v>34032</v>
      </c>
      <c r="D21" s="50">
        <f>SUM(D16:D20)</f>
        <v>5772</v>
      </c>
      <c r="E21" s="50">
        <f>SUM(E16:E20)</f>
        <v>8585</v>
      </c>
      <c r="F21" s="50">
        <f>SUM(F16:F20)</f>
        <v>133196</v>
      </c>
    </row>
    <row r="22" spans="1:6" ht="12.75">
      <c r="A22" s="6"/>
      <c r="B22" s="61"/>
      <c r="C22" s="61"/>
      <c r="D22" s="61"/>
      <c r="E22" s="61"/>
      <c r="F22" s="61"/>
    </row>
    <row r="23" spans="1:6" ht="12.75">
      <c r="A23" s="6" t="s">
        <v>30</v>
      </c>
      <c r="B23" s="50">
        <v>0</v>
      </c>
      <c r="C23" s="50">
        <v>35</v>
      </c>
      <c r="D23" s="50">
        <v>224</v>
      </c>
      <c r="E23" s="50">
        <v>-402</v>
      </c>
      <c r="F23" s="50">
        <f>SUM(B23:E23)</f>
        <v>-143</v>
      </c>
    </row>
    <row r="24" spans="1:6" ht="12.75">
      <c r="A24" s="6" t="s">
        <v>143</v>
      </c>
      <c r="B24" s="50">
        <v>-17655</v>
      </c>
      <c r="C24" s="50">
        <v>-1128</v>
      </c>
      <c r="D24" s="50">
        <v>425</v>
      </c>
      <c r="E24" s="50">
        <v>-2527</v>
      </c>
      <c r="F24" s="50">
        <f>SUM(B24:E24)</f>
        <v>-20885</v>
      </c>
    </row>
    <row r="25" spans="1:6" ht="12.75">
      <c r="A25" s="6"/>
      <c r="B25" s="62"/>
      <c r="C25" s="62"/>
      <c r="D25" s="62"/>
      <c r="E25" s="62"/>
      <c r="F25" s="62"/>
    </row>
    <row r="26" spans="1:6" ht="25.5">
      <c r="A26" s="120" t="s">
        <v>34</v>
      </c>
      <c r="B26" s="50">
        <f>SUM(B21:B25)</f>
        <v>67152</v>
      </c>
      <c r="C26" s="50">
        <f>SUM(C21:C25)</f>
        <v>32939</v>
      </c>
      <c r="D26" s="50">
        <f>SUM(D21:D25)</f>
        <v>6421</v>
      </c>
      <c r="E26" s="50">
        <f>SUM(E21:E25)</f>
        <v>5656</v>
      </c>
      <c r="F26" s="50">
        <f>SUM(F21:F25)</f>
        <v>112168</v>
      </c>
    </row>
    <row r="27" spans="1:6" ht="12.75">
      <c r="A27" s="64" t="s">
        <v>91</v>
      </c>
      <c r="B27" s="50">
        <v>9431</v>
      </c>
      <c r="C27" s="50">
        <v>14062</v>
      </c>
      <c r="D27" s="50">
        <v>2024</v>
      </c>
      <c r="E27" s="50">
        <v>4527</v>
      </c>
      <c r="F27" s="50">
        <f>SUM(B27:E27)</f>
        <v>30044</v>
      </c>
    </row>
    <row r="28" spans="1:6" ht="12.75">
      <c r="A28" s="64" t="s">
        <v>157</v>
      </c>
      <c r="B28" s="50">
        <v>0</v>
      </c>
      <c r="C28" s="50">
        <v>0</v>
      </c>
      <c r="D28" s="50">
        <v>1170</v>
      </c>
      <c r="E28" s="50">
        <v>0</v>
      </c>
      <c r="F28" s="50">
        <f>SUM(B28:E28)</f>
        <v>1170</v>
      </c>
    </row>
    <row r="29" spans="1:6" ht="12.75">
      <c r="A29" s="6"/>
      <c r="B29" s="63"/>
      <c r="C29" s="63"/>
      <c r="D29" s="63"/>
      <c r="E29" s="63"/>
      <c r="F29" s="63"/>
    </row>
    <row r="30" spans="1:6" ht="26.25" thickBot="1">
      <c r="A30" s="120" t="s">
        <v>38</v>
      </c>
      <c r="B30" s="53">
        <f>B26-B27-B28</f>
        <v>57721</v>
      </c>
      <c r="C30" s="53">
        <f>C26-C27-C28</f>
        <v>18877</v>
      </c>
      <c r="D30" s="53">
        <f>D26-D27-D28</f>
        <v>3227</v>
      </c>
      <c r="E30" s="53">
        <f>E26-E27-E28</f>
        <v>1129</v>
      </c>
      <c r="F30" s="53">
        <f>F26-F27-F28</f>
        <v>80954</v>
      </c>
    </row>
    <row r="31" spans="1:6" ht="13.5" thickTop="1">
      <c r="A31" s="6"/>
      <c r="B31" s="63"/>
      <c r="C31" s="63"/>
      <c r="D31" s="63"/>
      <c r="E31" s="63"/>
      <c r="F31" s="66"/>
    </row>
    <row r="32" spans="2:6" ht="12.75">
      <c r="B32" s="59"/>
      <c r="C32" s="59"/>
      <c r="D32" s="59"/>
      <c r="E32" s="59"/>
      <c r="F32" s="59"/>
    </row>
    <row r="33" spans="1:6" ht="12.75">
      <c r="A33" t="s">
        <v>158</v>
      </c>
      <c r="B33" s="50">
        <v>27</v>
      </c>
      <c r="C33" s="50">
        <v>-1399</v>
      </c>
      <c r="D33" s="50">
        <v>-4914</v>
      </c>
      <c r="E33" s="50">
        <v>6286</v>
      </c>
      <c r="F33" s="122">
        <f>SUM(B33:E33)</f>
        <v>0</v>
      </c>
    </row>
    <row r="34" spans="1:6" ht="12.75">
      <c r="A34" s="6"/>
      <c r="B34" s="61"/>
      <c r="C34" s="61"/>
      <c r="D34" s="61"/>
      <c r="E34" s="61"/>
      <c r="F34" s="61"/>
    </row>
    <row r="35" spans="1:8" ht="12.75">
      <c r="A35" s="6" t="s">
        <v>163</v>
      </c>
      <c r="B35" s="50">
        <v>8449</v>
      </c>
      <c r="C35" s="50">
        <v>5781</v>
      </c>
      <c r="D35" s="50">
        <v>976</v>
      </c>
      <c r="E35" s="50">
        <v>778</v>
      </c>
      <c r="F35" s="50">
        <f>SUM(B35:E35)</f>
        <v>15984</v>
      </c>
      <c r="G35" s="67"/>
      <c r="H35" s="67"/>
    </row>
    <row r="36" spans="1:8" ht="12.75">
      <c r="A36" s="6"/>
      <c r="B36" s="65"/>
      <c r="C36" s="65"/>
      <c r="D36" s="65"/>
      <c r="E36" s="65"/>
      <c r="F36" s="65"/>
      <c r="G36" s="67"/>
      <c r="H36" s="67"/>
    </row>
    <row r="37" spans="2:6" ht="12.75">
      <c r="B37" s="59"/>
      <c r="C37" s="59"/>
      <c r="D37" s="59"/>
      <c r="E37" s="59"/>
      <c r="F37" s="59"/>
    </row>
    <row r="39" spans="2:6" ht="12.75">
      <c r="B39" s="59"/>
      <c r="C39" s="59"/>
      <c r="D39" s="59"/>
      <c r="E39" s="59"/>
      <c r="F39" s="59"/>
    </row>
    <row r="40" spans="1:7" ht="12.75">
      <c r="A40" s="126" t="s">
        <v>226</v>
      </c>
      <c r="B40" s="127"/>
      <c r="C40" s="127"/>
      <c r="D40" s="127"/>
      <c r="E40" s="127"/>
      <c r="F40" s="127"/>
      <c r="G40" s="126"/>
    </row>
    <row r="41" spans="1:7" ht="12.75">
      <c r="A41" s="126" t="s">
        <v>227</v>
      </c>
      <c r="B41" s="127"/>
      <c r="C41" s="127"/>
      <c r="D41" s="127"/>
      <c r="E41" s="127"/>
      <c r="F41" s="127"/>
      <c r="G41" s="126"/>
    </row>
    <row r="42" spans="1:7" ht="12.75">
      <c r="A42" s="126" t="s">
        <v>228</v>
      </c>
      <c r="B42" s="127"/>
      <c r="C42" s="127"/>
      <c r="D42" s="127"/>
      <c r="E42" s="127"/>
      <c r="F42" s="127"/>
      <c r="G42" s="126"/>
    </row>
    <row r="43" spans="1:7" ht="12.75">
      <c r="A43" s="126" t="s">
        <v>229</v>
      </c>
      <c r="B43" s="127"/>
      <c r="C43" s="127"/>
      <c r="D43" s="127"/>
      <c r="E43" s="127"/>
      <c r="F43" s="127"/>
      <c r="G43" s="126"/>
    </row>
    <row r="44" spans="1:7" ht="12.75">
      <c r="A44" s="126"/>
      <c r="B44" s="127"/>
      <c r="C44" s="127"/>
      <c r="D44" s="127"/>
      <c r="E44" s="127"/>
      <c r="F44" s="127"/>
      <c r="G44" s="126"/>
    </row>
    <row r="45" spans="1:7" ht="12.75">
      <c r="A45" s="126"/>
      <c r="B45" s="127"/>
      <c r="C45" s="127"/>
      <c r="D45" s="127"/>
      <c r="E45" s="127"/>
      <c r="F45" s="127"/>
      <c r="G45" s="126"/>
    </row>
    <row r="46" spans="1:7" ht="12.75">
      <c r="A46" s="126"/>
      <c r="B46" s="127"/>
      <c r="C46" s="127"/>
      <c r="D46" s="127"/>
      <c r="E46" s="127"/>
      <c r="F46" s="127"/>
      <c r="G46" s="126"/>
    </row>
    <row r="47" spans="1:7" ht="12.75">
      <c r="A47" s="126" t="s">
        <v>230</v>
      </c>
      <c r="B47" s="127"/>
      <c r="C47" s="127"/>
      <c r="D47" s="127"/>
      <c r="E47" s="127"/>
      <c r="F47" s="127"/>
      <c r="G47" s="126"/>
    </row>
    <row r="48" spans="1:7" ht="12.75">
      <c r="A48" s="126" t="s">
        <v>231</v>
      </c>
      <c r="B48" s="126"/>
      <c r="C48" s="126"/>
      <c r="D48" s="126"/>
      <c r="E48" s="126"/>
      <c r="F48" s="126"/>
      <c r="G48" s="126"/>
    </row>
    <row r="49" spans="1:7" ht="12.75">
      <c r="A49" s="126" t="s">
        <v>232</v>
      </c>
      <c r="B49" s="126"/>
      <c r="C49" s="126"/>
      <c r="D49" s="126"/>
      <c r="E49" s="126"/>
      <c r="F49" s="126"/>
      <c r="G49" s="126"/>
    </row>
    <row r="50" spans="1:7" ht="12.75">
      <c r="A50" s="126" t="s">
        <v>233</v>
      </c>
      <c r="B50" s="126"/>
      <c r="C50" s="126"/>
      <c r="D50" s="126"/>
      <c r="E50" s="126"/>
      <c r="F50" s="126"/>
      <c r="G50" s="126"/>
    </row>
    <row r="51" spans="1:7" ht="12.75">
      <c r="A51" s="126" t="s">
        <v>234</v>
      </c>
      <c r="B51" s="126"/>
      <c r="C51" s="126"/>
      <c r="D51" s="126"/>
      <c r="E51" s="126"/>
      <c r="F51" s="126"/>
      <c r="G51" s="126"/>
    </row>
  </sheetData>
  <hyperlinks>
    <hyperlink ref="G3" location="INDEX!A1" display="BACK TO INDEX"/>
  </hyperlinks>
  <printOptions/>
  <pageMargins left="0.75" right="0.75" top="1" bottom="1" header="0.5" footer="0.5"/>
  <pageSetup horizontalDpi="300" verticalDpi="300" orientation="portrait" scale="80" r:id="rId1"/>
</worksheet>
</file>

<file path=xl/worksheets/sheet9.xml><?xml version="1.0" encoding="utf-8"?>
<worksheet xmlns="http://schemas.openxmlformats.org/spreadsheetml/2006/main" xmlns:r="http://schemas.openxmlformats.org/officeDocument/2006/relationships">
  <dimension ref="A1:H50"/>
  <sheetViews>
    <sheetView workbookViewId="0" topLeftCell="A1">
      <selection activeCell="G3" sqref="G3"/>
    </sheetView>
  </sheetViews>
  <sheetFormatPr defaultColWidth="9.140625" defaultRowHeight="12.75"/>
  <cols>
    <col min="1" max="1" width="37.00390625" style="0" customWidth="1"/>
    <col min="2" max="2" width="12.7109375" style="0" customWidth="1"/>
    <col min="3" max="3" width="11.8515625" style="0" customWidth="1"/>
    <col min="4" max="4" width="10.8515625" style="0" customWidth="1"/>
    <col min="5" max="5" width="12.421875" style="0" customWidth="1"/>
    <col min="6" max="6" width="12.8515625" style="0" customWidth="1"/>
  </cols>
  <sheetData>
    <row r="1" spans="1:6" ht="15.75">
      <c r="A1" s="25" t="s">
        <v>6</v>
      </c>
      <c r="B1" s="59"/>
      <c r="C1" s="59"/>
      <c r="D1" s="59"/>
      <c r="E1" s="59"/>
      <c r="F1" s="59"/>
    </row>
    <row r="2" spans="1:6" ht="15.75">
      <c r="A2" s="25" t="s">
        <v>150</v>
      </c>
      <c r="B2" s="59"/>
      <c r="C2" s="59"/>
      <c r="D2" s="59"/>
      <c r="E2" s="59"/>
      <c r="F2" s="59"/>
    </row>
    <row r="3" spans="1:7" ht="39">
      <c r="A3" s="68">
        <v>36616</v>
      </c>
      <c r="B3" s="59"/>
      <c r="C3" s="59"/>
      <c r="D3" s="59"/>
      <c r="E3" s="59"/>
      <c r="F3" s="59"/>
      <c r="G3" s="73" t="s">
        <v>164</v>
      </c>
    </row>
    <row r="4" spans="1:6" ht="15.75">
      <c r="A4" s="69" t="s">
        <v>160</v>
      </c>
      <c r="B4" s="59"/>
      <c r="C4" s="59"/>
      <c r="D4" s="59"/>
      <c r="E4" s="59"/>
      <c r="F4" s="59"/>
    </row>
    <row r="5" spans="1:6" ht="12.75">
      <c r="A5" s="58"/>
      <c r="B5" s="59"/>
      <c r="C5" s="59"/>
      <c r="D5" s="59"/>
      <c r="E5" s="59"/>
      <c r="F5" s="59"/>
    </row>
    <row r="6" spans="1:6" ht="38.25">
      <c r="A6" s="6" t="s">
        <v>11</v>
      </c>
      <c r="B6" s="60" t="s">
        <v>191</v>
      </c>
      <c r="C6" s="60" t="s">
        <v>193</v>
      </c>
      <c r="D6" s="60" t="s">
        <v>152</v>
      </c>
      <c r="E6" s="60" t="s">
        <v>153</v>
      </c>
      <c r="F6" s="60" t="s">
        <v>154</v>
      </c>
    </row>
    <row r="7" spans="1:6" ht="12.75">
      <c r="A7" s="6"/>
      <c r="B7" s="70" t="s">
        <v>159</v>
      </c>
      <c r="C7" s="70" t="s">
        <v>159</v>
      </c>
      <c r="D7" s="70" t="s">
        <v>159</v>
      </c>
      <c r="E7" s="70" t="s">
        <v>159</v>
      </c>
      <c r="F7" s="70" t="s">
        <v>159</v>
      </c>
    </row>
    <row r="8" spans="1:6" ht="12.75">
      <c r="A8" s="6" t="s">
        <v>11</v>
      </c>
      <c r="B8" s="61"/>
      <c r="C8" s="61"/>
      <c r="D8" s="61"/>
      <c r="E8" s="61"/>
      <c r="F8" s="61"/>
    </row>
    <row r="9" spans="1:6" ht="12.75">
      <c r="A9" s="58" t="s">
        <v>16</v>
      </c>
      <c r="B9" s="50">
        <v>53271</v>
      </c>
      <c r="C9" s="50">
        <v>44838</v>
      </c>
      <c r="D9" s="50">
        <v>9554</v>
      </c>
      <c r="E9" s="50">
        <v>10825</v>
      </c>
      <c r="F9" s="50">
        <f aca="true" t="shared" si="0" ref="F9:F14">SUM(B9:E9)</f>
        <v>118488</v>
      </c>
    </row>
    <row r="10" spans="1:6" ht="12.75">
      <c r="A10" s="6" t="s">
        <v>17</v>
      </c>
      <c r="B10" s="50">
        <v>582</v>
      </c>
      <c r="C10" s="50">
        <v>7981</v>
      </c>
      <c r="D10" s="50">
        <v>4</v>
      </c>
      <c r="E10" s="50">
        <v>0</v>
      </c>
      <c r="F10" s="50">
        <f t="shared" si="0"/>
        <v>8567</v>
      </c>
    </row>
    <row r="11" spans="1:6" ht="12.75">
      <c r="A11" s="6" t="s">
        <v>223</v>
      </c>
      <c r="B11" s="50">
        <v>148730</v>
      </c>
      <c r="C11" s="50">
        <v>89188</v>
      </c>
      <c r="D11" s="50">
        <v>11685</v>
      </c>
      <c r="E11" s="50">
        <v>35053</v>
      </c>
      <c r="F11" s="50">
        <f t="shared" si="0"/>
        <v>284656</v>
      </c>
    </row>
    <row r="12" spans="1:6" ht="12.75">
      <c r="A12" s="6" t="s">
        <v>22</v>
      </c>
      <c r="B12" s="50">
        <v>14133</v>
      </c>
      <c r="C12" s="50">
        <v>9542</v>
      </c>
      <c r="D12" s="50">
        <v>179</v>
      </c>
      <c r="E12" s="50">
        <v>1665</v>
      </c>
      <c r="F12" s="50">
        <f t="shared" si="0"/>
        <v>25519</v>
      </c>
    </row>
    <row r="13" spans="1:6" ht="12.75">
      <c r="A13" s="6" t="s">
        <v>23</v>
      </c>
      <c r="B13" s="50">
        <v>0</v>
      </c>
      <c r="C13" s="50">
        <v>0</v>
      </c>
      <c r="D13" s="50">
        <v>0</v>
      </c>
      <c r="E13" s="50">
        <v>0</v>
      </c>
      <c r="F13" s="50">
        <f t="shared" si="0"/>
        <v>0</v>
      </c>
    </row>
    <row r="14" spans="1:6" ht="12.75">
      <c r="A14" s="6" t="s">
        <v>24</v>
      </c>
      <c r="B14" s="50">
        <v>24369</v>
      </c>
      <c r="C14" s="50">
        <v>6298</v>
      </c>
      <c r="D14" s="50">
        <v>414</v>
      </c>
      <c r="E14" s="50">
        <v>13139</v>
      </c>
      <c r="F14" s="50">
        <f t="shared" si="0"/>
        <v>44220</v>
      </c>
    </row>
    <row r="15" spans="1:6" ht="12.75">
      <c r="A15" s="6"/>
      <c r="B15" s="62"/>
      <c r="C15" s="62"/>
      <c r="D15" s="62"/>
      <c r="E15" s="62"/>
      <c r="F15" s="62"/>
    </row>
    <row r="16" spans="1:6" ht="12.75">
      <c r="A16" s="5" t="s">
        <v>25</v>
      </c>
      <c r="B16" s="50">
        <f>SUM(B9:B14)</f>
        <v>241085</v>
      </c>
      <c r="C16" s="50">
        <f>SUM(C9:C14)</f>
        <v>157847</v>
      </c>
      <c r="D16" s="50">
        <f>SUM(D9:D14)</f>
        <v>21836</v>
      </c>
      <c r="E16" s="50">
        <f>SUM(E9:E14)</f>
        <v>60682</v>
      </c>
      <c r="F16" s="50">
        <f>SUM(F9:F14)</f>
        <v>481450</v>
      </c>
    </row>
    <row r="17" spans="1:6" ht="12.75">
      <c r="A17" s="6" t="s">
        <v>11</v>
      </c>
      <c r="B17" s="61"/>
      <c r="C17" s="61"/>
      <c r="D17" s="61"/>
      <c r="E17" s="61"/>
      <c r="F17" s="61"/>
    </row>
    <row r="18" spans="1:6" ht="12.75">
      <c r="A18" s="6" t="s">
        <v>26</v>
      </c>
      <c r="B18" s="50">
        <v>-157963</v>
      </c>
      <c r="C18" s="50">
        <v>-114344</v>
      </c>
      <c r="D18" s="50">
        <v>-10866</v>
      </c>
      <c r="E18" s="50">
        <v>-41436</v>
      </c>
      <c r="F18" s="50">
        <f>SUM(B18:E18)</f>
        <v>-324609</v>
      </c>
    </row>
    <row r="19" spans="1:6" ht="12.75">
      <c r="A19" s="6" t="s">
        <v>155</v>
      </c>
      <c r="B19" s="50">
        <v>-4953</v>
      </c>
      <c r="C19" s="50">
        <v>-6150</v>
      </c>
      <c r="D19" s="50">
        <v>-873</v>
      </c>
      <c r="E19" s="50">
        <v>-1166</v>
      </c>
      <c r="F19" s="50">
        <f>SUM(B19:E19)</f>
        <v>-13142</v>
      </c>
    </row>
    <row r="20" spans="1:6" ht="12.75">
      <c r="A20" s="6" t="s">
        <v>28</v>
      </c>
      <c r="B20" s="121">
        <v>-1245</v>
      </c>
      <c r="C20" s="121">
        <v>-18336</v>
      </c>
      <c r="D20" s="121">
        <v>-644</v>
      </c>
      <c r="E20" s="121">
        <v>0</v>
      </c>
      <c r="F20" s="121">
        <f>SUM(B20:E20)</f>
        <v>-20225</v>
      </c>
    </row>
    <row r="21" spans="1:6" ht="25.5">
      <c r="A21" s="120" t="s">
        <v>224</v>
      </c>
      <c r="B21" s="50">
        <f>SUM(B16:B20)</f>
        <v>76924</v>
      </c>
      <c r="C21" s="50">
        <f>SUM(C16:C20)</f>
        <v>19017</v>
      </c>
      <c r="D21" s="50">
        <f>SUM(D16:D20)</f>
        <v>9453</v>
      </c>
      <c r="E21" s="50">
        <f>SUM(E16:E20)</f>
        <v>18080</v>
      </c>
      <c r="F21" s="50">
        <f>SUM(F16:F20)</f>
        <v>123474</v>
      </c>
    </row>
    <row r="22" spans="1:6" ht="12.75">
      <c r="A22" s="6"/>
      <c r="B22" s="61"/>
      <c r="C22" s="61"/>
      <c r="D22" s="61"/>
      <c r="E22" s="61"/>
      <c r="F22" s="61"/>
    </row>
    <row r="23" spans="1:6" ht="12.75">
      <c r="A23" s="6" t="s">
        <v>30</v>
      </c>
      <c r="B23" s="50">
        <v>596</v>
      </c>
      <c r="C23" s="50">
        <v>0</v>
      </c>
      <c r="D23" s="50">
        <v>139</v>
      </c>
      <c r="E23" s="50">
        <v>-587</v>
      </c>
      <c r="F23" s="50">
        <f>SUM(B23:E23)</f>
        <v>148</v>
      </c>
    </row>
    <row r="24" spans="1:6" ht="12.75">
      <c r="A24" s="6" t="s">
        <v>143</v>
      </c>
      <c r="B24" s="50">
        <v>-12973</v>
      </c>
      <c r="C24" s="50">
        <v>-664</v>
      </c>
      <c r="D24" s="50">
        <v>110</v>
      </c>
      <c r="E24" s="50">
        <v>-754</v>
      </c>
      <c r="F24" s="50">
        <f>SUM(B24:E24)</f>
        <v>-14281</v>
      </c>
    </row>
    <row r="25" spans="1:6" ht="12.75">
      <c r="A25" s="6"/>
      <c r="B25" s="62"/>
      <c r="C25" s="62"/>
      <c r="D25" s="62"/>
      <c r="E25" s="62"/>
      <c r="F25" s="62"/>
    </row>
    <row r="26" spans="1:6" ht="25.5">
      <c r="A26" s="120" t="s">
        <v>34</v>
      </c>
      <c r="B26" s="50">
        <f>SUM(B21:B25)</f>
        <v>64547</v>
      </c>
      <c r="C26" s="50">
        <f>SUM(C21:C25)</f>
        <v>18353</v>
      </c>
      <c r="D26" s="50">
        <f>SUM(D21:D25)</f>
        <v>9702</v>
      </c>
      <c r="E26" s="50">
        <f>SUM(E21:E25)</f>
        <v>16739</v>
      </c>
      <c r="F26" s="50">
        <f>SUM(F21:F25)</f>
        <v>109341</v>
      </c>
    </row>
    <row r="27" spans="1:6" ht="12.75">
      <c r="A27" s="64" t="s">
        <v>91</v>
      </c>
      <c r="B27" s="50">
        <v>16890</v>
      </c>
      <c r="C27" s="50">
        <v>6442</v>
      </c>
      <c r="D27" s="50">
        <v>3058</v>
      </c>
      <c r="E27" s="50">
        <v>9701</v>
      </c>
      <c r="F27" s="50">
        <f>SUM(B27:E27)</f>
        <v>36091</v>
      </c>
    </row>
    <row r="28" spans="1:6" ht="12.75">
      <c r="A28" s="64" t="s">
        <v>157</v>
      </c>
      <c r="B28" s="50">
        <v>0</v>
      </c>
      <c r="C28" s="50">
        <v>0</v>
      </c>
      <c r="D28" s="50">
        <v>1668</v>
      </c>
      <c r="E28" s="50">
        <v>0</v>
      </c>
      <c r="F28" s="50">
        <f>SUM(B28:E28)</f>
        <v>1668</v>
      </c>
    </row>
    <row r="29" spans="1:6" ht="12.75">
      <c r="A29" s="6"/>
      <c r="B29" s="63"/>
      <c r="C29" s="63"/>
      <c r="D29" s="63"/>
      <c r="E29" s="63"/>
      <c r="F29" s="63"/>
    </row>
    <row r="30" spans="1:6" ht="26.25" thickBot="1">
      <c r="A30" s="120" t="s">
        <v>38</v>
      </c>
      <c r="B30" s="53">
        <f>B26-B27-B28</f>
        <v>47657</v>
      </c>
      <c r="C30" s="53">
        <f>C26-C27-C28</f>
        <v>11911</v>
      </c>
      <c r="D30" s="53">
        <f>D26-D27-D28</f>
        <v>4976</v>
      </c>
      <c r="E30" s="53">
        <f>E26-E27-E28</f>
        <v>7038</v>
      </c>
      <c r="F30" s="53">
        <f>F26-F27-F28</f>
        <v>71582</v>
      </c>
    </row>
    <row r="31" spans="1:6" ht="13.5" thickTop="1">
      <c r="A31" s="6"/>
      <c r="B31" s="63"/>
      <c r="C31" s="63"/>
      <c r="D31" s="63"/>
      <c r="E31" s="63"/>
      <c r="F31" s="66"/>
    </row>
    <row r="32" spans="2:6" ht="12.75">
      <c r="B32" s="59"/>
      <c r="C32" s="59"/>
      <c r="D32" s="59"/>
      <c r="E32" s="59"/>
      <c r="F32" s="59"/>
    </row>
    <row r="33" spans="1:6" ht="12.75">
      <c r="A33" t="s">
        <v>158</v>
      </c>
      <c r="B33" s="50">
        <v>3317</v>
      </c>
      <c r="C33" s="50">
        <v>-6352</v>
      </c>
      <c r="D33" s="50">
        <v>-191</v>
      </c>
      <c r="E33" s="50">
        <v>3226</v>
      </c>
      <c r="F33" s="122">
        <f>SUM(B33:E33)</f>
        <v>0</v>
      </c>
    </row>
    <row r="34" spans="1:6" ht="12.75">
      <c r="A34" s="6"/>
      <c r="B34" s="61"/>
      <c r="C34" s="61"/>
      <c r="D34" s="61"/>
      <c r="E34" s="61"/>
      <c r="F34" s="61"/>
    </row>
    <row r="35" spans="1:8" ht="12.75">
      <c r="A35" s="6" t="s">
        <v>163</v>
      </c>
      <c r="B35" s="50">
        <v>8912</v>
      </c>
      <c r="C35" s="50">
        <v>5043</v>
      </c>
      <c r="D35" s="50">
        <v>917</v>
      </c>
      <c r="E35" s="50">
        <v>1158</v>
      </c>
      <c r="F35" s="50">
        <f>SUM(B35:E35)</f>
        <v>16030</v>
      </c>
      <c r="G35" s="67"/>
      <c r="H35" s="67"/>
    </row>
    <row r="36" spans="1:8" ht="12.75">
      <c r="A36" s="6"/>
      <c r="B36" s="65"/>
      <c r="C36" s="65"/>
      <c r="D36" s="65"/>
      <c r="E36" s="65"/>
      <c r="F36" s="65"/>
      <c r="G36" s="67"/>
      <c r="H36" s="67"/>
    </row>
    <row r="37" spans="2:6" ht="12.75">
      <c r="B37" s="59"/>
      <c r="C37" s="59"/>
      <c r="D37" s="59"/>
      <c r="E37" s="59"/>
      <c r="F37" s="59"/>
    </row>
    <row r="39" spans="1:7" ht="12.75">
      <c r="A39" s="126" t="s">
        <v>226</v>
      </c>
      <c r="B39" s="127"/>
      <c r="C39" s="127"/>
      <c r="D39" s="127"/>
      <c r="E39" s="127"/>
      <c r="F39" s="127"/>
      <c r="G39" s="126"/>
    </row>
    <row r="40" spans="1:7" ht="12.75">
      <c r="A40" s="126" t="s">
        <v>227</v>
      </c>
      <c r="B40" s="127"/>
      <c r="C40" s="127"/>
      <c r="D40" s="127"/>
      <c r="E40" s="127"/>
      <c r="F40" s="127"/>
      <c r="G40" s="126"/>
    </row>
    <row r="41" spans="1:7" ht="12.75">
      <c r="A41" s="126" t="s">
        <v>228</v>
      </c>
      <c r="B41" s="127"/>
      <c r="C41" s="127"/>
      <c r="D41" s="127"/>
      <c r="E41" s="127"/>
      <c r="F41" s="127"/>
      <c r="G41" s="126"/>
    </row>
    <row r="42" spans="1:7" ht="12.75">
      <c r="A42" s="126" t="s">
        <v>229</v>
      </c>
      <c r="B42" s="127"/>
      <c r="C42" s="127"/>
      <c r="D42" s="127"/>
      <c r="E42" s="127"/>
      <c r="F42" s="127"/>
      <c r="G42" s="126"/>
    </row>
    <row r="43" spans="1:7" ht="12.75">
      <c r="A43" s="126"/>
      <c r="B43" s="127"/>
      <c r="C43" s="127"/>
      <c r="D43" s="127"/>
      <c r="E43" s="127"/>
      <c r="F43" s="127"/>
      <c r="G43" s="126"/>
    </row>
    <row r="44" spans="1:7" ht="12.75">
      <c r="A44" s="126"/>
      <c r="B44" s="127"/>
      <c r="C44" s="127"/>
      <c r="D44" s="127"/>
      <c r="E44" s="127"/>
      <c r="F44" s="127"/>
      <c r="G44" s="126"/>
    </row>
    <row r="45" spans="1:7" ht="12.75">
      <c r="A45" s="126"/>
      <c r="B45" s="127"/>
      <c r="C45" s="127"/>
      <c r="D45" s="127"/>
      <c r="E45" s="127"/>
      <c r="F45" s="127"/>
      <c r="G45" s="126"/>
    </row>
    <row r="46" spans="1:7" ht="12.75">
      <c r="A46" s="126" t="s">
        <v>230</v>
      </c>
      <c r="B46" s="127"/>
      <c r="C46" s="127"/>
      <c r="D46" s="127"/>
      <c r="E46" s="127"/>
      <c r="F46" s="127"/>
      <c r="G46" s="126"/>
    </row>
    <row r="47" spans="1:7" ht="12.75">
      <c r="A47" s="126" t="s">
        <v>231</v>
      </c>
      <c r="B47" s="126"/>
      <c r="C47" s="126"/>
      <c r="D47" s="126"/>
      <c r="E47" s="126"/>
      <c r="F47" s="126"/>
      <c r="G47" s="126"/>
    </row>
    <row r="48" spans="1:7" ht="12.75">
      <c r="A48" s="126" t="s">
        <v>232</v>
      </c>
      <c r="B48" s="126"/>
      <c r="C48" s="126"/>
      <c r="D48" s="126"/>
      <c r="E48" s="126"/>
      <c r="F48" s="126"/>
      <c r="G48" s="126"/>
    </row>
    <row r="49" spans="1:7" ht="12.75">
      <c r="A49" s="126" t="s">
        <v>233</v>
      </c>
      <c r="B49" s="126"/>
      <c r="C49" s="126"/>
      <c r="D49" s="126"/>
      <c r="E49" s="126"/>
      <c r="F49" s="126"/>
      <c r="G49" s="126"/>
    </row>
    <row r="50" spans="1:7" ht="12.75">
      <c r="A50" s="126" t="s">
        <v>234</v>
      </c>
      <c r="B50" s="126"/>
      <c r="C50" s="126"/>
      <c r="D50" s="126"/>
      <c r="E50" s="126"/>
      <c r="F50" s="126"/>
      <c r="G50" s="126"/>
    </row>
  </sheetData>
  <hyperlinks>
    <hyperlink ref="G3" location="INDEX!A1" display="BACK TO INDEX"/>
  </hyperlinks>
  <printOptions/>
  <pageMargins left="0.75" right="0.75" top="1" bottom="1" header="0.5" footer="0.5"/>
  <pageSetup horizontalDpi="300" verticalDpi="3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Investec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Ursula Munitich</dc:creator>
  <cp:keywords/>
  <dc:description/>
  <cp:lastModifiedBy>Investec Staff</cp:lastModifiedBy>
  <cp:lastPrinted>2002-06-24T12:14:43Z</cp:lastPrinted>
  <dcterms:created xsi:type="dcterms:W3CDTF">2002-06-18T18:58:17Z</dcterms:created>
  <dcterms:modified xsi:type="dcterms:W3CDTF">2004-01-29T14:41:44Z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