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7280" windowHeight="10590" tabRatio="598" firstSheet="15" activeTab="18"/>
  </bookViews>
  <sheets>
    <sheet name="Index" sheetId="1" r:id="rId1"/>
    <sheet name="Salient Financial Features" sheetId="2" r:id="rId2"/>
    <sheet name="P&amp;L" sheetId="3" r:id="rId3"/>
    <sheet name="Statement Reg" sheetId="4" r:id="rId4"/>
    <sheet name="Balance Sheet" sheetId="5" r:id="rId5"/>
    <sheet name="shareholders' funds" sheetId="6" r:id="rId6"/>
    <sheet name="Cash flow" sheetId="7" r:id="rId7"/>
    <sheet name="Earnings per share" sheetId="8" r:id="rId8"/>
    <sheet name="Headline earnings" sheetId="9" r:id="rId9"/>
    <sheet name=" Geog 2002" sheetId="10" r:id="rId10"/>
    <sheet name=" Geog 2001" sheetId="11" r:id="rId11"/>
    <sheet name="Business 02 &amp; 01" sheetId="12" r:id="rId12"/>
    <sheet name="Geog and Business " sheetId="13" r:id="rId13"/>
    <sheet name="Asset Quality" sheetId="14" r:id="rId14"/>
    <sheet name="Assets under admin" sheetId="15" r:id="rId15"/>
    <sheet name="Income" sheetId="16" r:id="rId16"/>
    <sheet name="Admin expenses" sheetId="17" r:id="rId17"/>
    <sheet name="Long-term assurance" sheetId="18" r:id="rId18"/>
    <sheet name="Long-term assurance page 2" sheetId="19" r:id="rId19"/>
    <sheet name="Headline EPS" sheetId="20" r:id="rId20"/>
  </sheets>
  <externalReferences>
    <externalReference r:id="rId23"/>
  </externalReferences>
  <definedNames/>
  <calcPr fullCalcOnLoad="1"/>
</workbook>
</file>

<file path=xl/sharedStrings.xml><?xml version="1.0" encoding="utf-8"?>
<sst xmlns="http://schemas.openxmlformats.org/spreadsheetml/2006/main" count="660" uniqueCount="383">
  <si>
    <t>Year</t>
  </si>
  <si>
    <t>ended</t>
  </si>
  <si>
    <t>31 March</t>
  </si>
  <si>
    <t xml:space="preserve"> </t>
  </si>
  <si>
    <t xml:space="preserve"> £000</t>
  </si>
  <si>
    <t>Interest receivable – interest income arising from debt securities</t>
  </si>
  <si>
    <t>Interest receivable – other interest income</t>
  </si>
  <si>
    <t>Dividend income</t>
  </si>
  <si>
    <t>Fees and commissions receivable</t>
  </si>
  <si>
    <t>Dealing profits</t>
  </si>
  <si>
    <t>Other operating income</t>
  </si>
  <si>
    <t>Administrative expenses</t>
  </si>
  <si>
    <t>Depreciation and amortisation</t>
  </si>
  <si>
    <t>Provision for bad and doubtful debts</t>
  </si>
  <si>
    <t>Share of income of associated companies</t>
  </si>
  <si>
    <t>Provision for losses on termination and disposal of Group operations</t>
  </si>
  <si>
    <t>Reorganisation and restructuring costs</t>
  </si>
  <si>
    <t>Profit on disposals of subsidiary undertakings</t>
  </si>
  <si>
    <t>Minority interests - equity</t>
  </si>
  <si>
    <t>Dividends - including non-equity</t>
  </si>
  <si>
    <t>Earnings per share (pence)</t>
  </si>
  <si>
    <t>Headline earnings per share (pence)</t>
  </si>
  <si>
    <t>Diluted earnings per share (pence)</t>
  </si>
  <si>
    <t>Dividends per share (pence)</t>
  </si>
  <si>
    <t>Tangible fixed assets</t>
  </si>
  <si>
    <t>Goodwill</t>
  </si>
  <si>
    <t>Cash and balances at central banks</t>
  </si>
  <si>
    <t>Treasury bills and other eligible bills</t>
  </si>
  <si>
    <t>Loans and advances to banks</t>
  </si>
  <si>
    <t>Loans and advances to customers</t>
  </si>
  <si>
    <t>Debt securities</t>
  </si>
  <si>
    <t>Equity shares</t>
  </si>
  <si>
    <t>Intangible fixed assets</t>
  </si>
  <si>
    <t>Own shares</t>
  </si>
  <si>
    <t>Other assets</t>
  </si>
  <si>
    <t>Deposits by banks</t>
  </si>
  <si>
    <t>Customer accounts</t>
  </si>
  <si>
    <t>Other liabilities</t>
  </si>
  <si>
    <t>Minority interests – equity</t>
  </si>
  <si>
    <t>Called up share capital</t>
  </si>
  <si>
    <t>Shares to be issued</t>
  </si>
  <si>
    <t>Revaluation reserves</t>
  </si>
  <si>
    <t>Other reserves</t>
  </si>
  <si>
    <t>Profit and loss account</t>
  </si>
  <si>
    <t>Shareholders’ funds</t>
  </si>
  <si>
    <t xml:space="preserve">     - equity</t>
  </si>
  <si>
    <t xml:space="preserve">     - non equity</t>
  </si>
  <si>
    <t>Taxation</t>
  </si>
  <si>
    <t>Staff costs (including directors' remuneration)</t>
  </si>
  <si>
    <t>Premises (excluding depreciation)</t>
  </si>
  <si>
    <t>Business expenses</t>
  </si>
  <si>
    <t>Marketing expenses</t>
  </si>
  <si>
    <t>Private Client Activities</t>
  </si>
  <si>
    <t>Headline earnings per share - pence per share</t>
  </si>
  <si>
    <t>has been calculated in accordance with the definition in the Institute of</t>
  </si>
  <si>
    <t>Investment Management Research ("IIMR") Statement of Investment Practice</t>
  </si>
  <si>
    <t>No. 1, "The Definition of Headline Earnings".</t>
  </si>
  <si>
    <t>Amortisation of goodwill</t>
  </si>
  <si>
    <t>Profit on disposal of subsidiary undertakings</t>
  </si>
  <si>
    <t>Headline earnings attributable to ordinary shareholders</t>
  </si>
  <si>
    <t>Weighted average number of shares in issue during the period</t>
  </si>
  <si>
    <t>Israel</t>
  </si>
  <si>
    <t>Asset Management</t>
  </si>
  <si>
    <t>Net interest income</t>
  </si>
  <si>
    <t>Investment Banking</t>
  </si>
  <si>
    <t>USA</t>
  </si>
  <si>
    <t>Treasury &amp; Specialised Finance</t>
  </si>
  <si>
    <t>Southern Africa &amp; Other</t>
  </si>
  <si>
    <t>UK, Europe &amp; Australia</t>
  </si>
  <si>
    <t>Asset quality, specific and general provisions</t>
  </si>
  <si>
    <t>less : cash equivalent debtors</t>
  </si>
  <si>
    <t>Core loans and advances to customers</t>
  </si>
  <si>
    <t>Managed book</t>
  </si>
  <si>
    <t>Net loans and advances to customers</t>
  </si>
  <si>
    <t>Consolidated profit and loss provision charge</t>
  </si>
  <si>
    <t>Specific provision</t>
  </si>
  <si>
    <t>General provision</t>
  </si>
  <si>
    <t>Total provision</t>
  </si>
  <si>
    <t>Gross non-performing loans</t>
  </si>
  <si>
    <t>Security</t>
  </si>
  <si>
    <t>Net non-performing loans</t>
  </si>
  <si>
    <t>Adequacy of provisions</t>
  </si>
  <si>
    <t>General provisions as a % of net loans and advances to customers</t>
  </si>
  <si>
    <t>Total provisions as a % of core loans and advances to customers</t>
  </si>
  <si>
    <t>Total provisions as a % of gross non-performing loans</t>
  </si>
  <si>
    <t>Total provisions as a % of net non-performing loans</t>
  </si>
  <si>
    <t>Some of the more pertinent details relating to the quality of Investec's loan book to customers are shown below</t>
  </si>
  <si>
    <t>Interest payable on convertible debt</t>
  </si>
  <si>
    <t>Interest payable on subordinated liabilities</t>
  </si>
  <si>
    <t>Number of employees</t>
  </si>
  <si>
    <t>Operating income</t>
  </si>
  <si>
    <t>Operating profit</t>
  </si>
  <si>
    <t>Profit on ordinary activities before taxation</t>
  </si>
  <si>
    <t>Profit attributable to shareholders</t>
  </si>
  <si>
    <t>30 Sept.</t>
  </si>
  <si>
    <t>Capital Resources</t>
  </si>
  <si>
    <t>Liabilities</t>
  </si>
  <si>
    <t>Assets</t>
  </si>
  <si>
    <t>Notes</t>
  </si>
  <si>
    <t xml:space="preserve"> Profit for the period attributable to ordinary shareholders</t>
  </si>
  <si>
    <t xml:space="preserve"> Currency translation differences on foreign currency net investments</t>
  </si>
  <si>
    <t>Total recognised gains and losses for the period</t>
  </si>
  <si>
    <t>Share premium account</t>
  </si>
  <si>
    <t>Preference dividends</t>
  </si>
  <si>
    <t xml:space="preserve">number of ordinary shares in issue during the period.  </t>
  </si>
  <si>
    <t>Group profit attributable to the shareholders per profit and loss account</t>
  </si>
  <si>
    <t>Group profit attributable to ordinary shareholders</t>
  </si>
  <si>
    <t>Diluted earnings per share - pence per share</t>
  </si>
  <si>
    <t>Interest paid on dilutive debenture conversions</t>
  </si>
  <si>
    <t>for the effects of dilutive ordinary potential shares, by</t>
  </si>
  <si>
    <t>the weighted average number of shares in issue during the period plus the</t>
  </si>
  <si>
    <t>weighted average number of ordinary shares that would be issued on</t>
  </si>
  <si>
    <t>conversion of the dilutive ordinary potential shares (being share options</t>
  </si>
  <si>
    <t>outstanding not yet exercised) during the period.</t>
  </si>
  <si>
    <t>Weighted average number of own shares</t>
  </si>
  <si>
    <t>Weighted average number of shares in issue resulting from future dilutive debenture</t>
  </si>
  <si>
    <t>conversions</t>
  </si>
  <si>
    <t>Weighted average number of shares resulting from exercise of options</t>
  </si>
  <si>
    <t>Weighted average number of shares resulting from exercise of staff purchase scheme instruments</t>
  </si>
  <si>
    <t>Adjusted weighted number of shares potentially in issue</t>
  </si>
  <si>
    <r>
      <t>Other income</t>
    </r>
    <r>
      <rPr>
        <vertAlign val="superscript"/>
        <sz val="10"/>
        <rFont val="Arial"/>
        <family val="2"/>
      </rPr>
      <t>1</t>
    </r>
  </si>
  <si>
    <t>Operating profit before amortisation of goodwill</t>
  </si>
  <si>
    <t>Total Group</t>
  </si>
  <si>
    <t xml:space="preserve"> For the six months ended 30 September 2002</t>
  </si>
  <si>
    <t xml:space="preserve"> For the six months ended 30 September 2001</t>
  </si>
  <si>
    <t>Operating profit before taxation and amortisation of goodwill</t>
  </si>
  <si>
    <r>
      <t xml:space="preserve">1 </t>
    </r>
    <r>
      <rPr>
        <sz val="10"/>
        <rFont val="Arial"/>
        <family val="2"/>
      </rPr>
      <t>Includes: dividend income, net fees and commissions receivable, dealing profits and other operating income.</t>
    </r>
  </si>
  <si>
    <t>Profit and Loss Account - Salient Information</t>
  </si>
  <si>
    <t>Balance Sheet- Salient Information</t>
  </si>
  <si>
    <t>Intangible fixed others</t>
  </si>
  <si>
    <t>Interests in associated undertakings</t>
  </si>
  <si>
    <r>
      <t xml:space="preserve">Other interest bearing assets </t>
    </r>
    <r>
      <rPr>
        <vertAlign val="superscript"/>
        <sz val="10"/>
        <rFont val="Arial"/>
        <family val="2"/>
      </rPr>
      <t>2</t>
    </r>
  </si>
  <si>
    <r>
      <t xml:space="preserve">Other assets </t>
    </r>
    <r>
      <rPr>
        <vertAlign val="superscript"/>
        <sz val="10"/>
        <rFont val="Arial"/>
        <family val="2"/>
      </rPr>
      <t>3</t>
    </r>
  </si>
  <si>
    <t>Total assets</t>
  </si>
  <si>
    <t xml:space="preserve">Loans and advances to customers </t>
  </si>
  <si>
    <t>Selected returns and key statistics</t>
  </si>
  <si>
    <t>Salient financial information</t>
  </si>
  <si>
    <t>For the six months ended 30 September 2002</t>
  </si>
  <si>
    <t>For the six months ended 30 September 2001</t>
  </si>
  <si>
    <t>Group Services &amp; Other Activities</t>
  </si>
  <si>
    <t xml:space="preserve"> UK GAAP £'000</t>
  </si>
  <si>
    <t>UK GAAP £'000</t>
  </si>
  <si>
    <t>UK GAAP £ '000</t>
  </si>
  <si>
    <t>Earnings per share and diluted earnings per share</t>
  </si>
  <si>
    <t xml:space="preserve">Headline earnings per share </t>
  </si>
  <si>
    <t>Long-term assurance business attributable to the shareholder</t>
  </si>
  <si>
    <t>Investec Employee Benefits Limited</t>
  </si>
  <si>
    <t>The embedded value comprises:</t>
  </si>
  <si>
    <t>Net tangible assets of life company including surplus</t>
  </si>
  <si>
    <t>Reallocated to investments in associated undertakings</t>
  </si>
  <si>
    <t>Value of in-force business</t>
  </si>
  <si>
    <t>At beginning of period</t>
  </si>
  <si>
    <t>Acquisitions</t>
  </si>
  <si>
    <t>Profit after tax per profit and loss account</t>
  </si>
  <si>
    <t>Exchange adjustments</t>
  </si>
  <si>
    <t>Reclassification of shareholder assets</t>
  </si>
  <si>
    <t>At end of period</t>
  </si>
  <si>
    <t>Income from long-term assurance business comprises:</t>
  </si>
  <si>
    <t>Total income</t>
  </si>
  <si>
    <t>Operating expenses</t>
  </si>
  <si>
    <t>Policyholder's benefits paid</t>
  </si>
  <si>
    <t>Tax charged to technical account</t>
  </si>
  <si>
    <t>Surplus attributable to shareholders</t>
  </si>
  <si>
    <t>Income from long-term assurance business</t>
  </si>
  <si>
    <t>due to the availability of brought forward taxation losses.</t>
  </si>
  <si>
    <t>%</t>
  </si>
  <si>
    <t>Subordinated liabilities (including convertible debt)</t>
  </si>
  <si>
    <t>Elimination of inter-group transactions</t>
  </si>
  <si>
    <t>No current taxation has been provided on the surplus attributable to shareholders</t>
  </si>
  <si>
    <t xml:space="preserve">Dealing profits </t>
  </si>
  <si>
    <t>% of total</t>
  </si>
  <si>
    <t>Annuity</t>
  </si>
  <si>
    <t>Deal</t>
  </si>
  <si>
    <t>Equipment (excluding depreciation)</t>
  </si>
  <si>
    <t>Other interest payable</t>
  </si>
  <si>
    <t>Retained loss for the period</t>
  </si>
  <si>
    <t xml:space="preserve"> Unrealised surplus on revaluation of investment properties</t>
  </si>
  <si>
    <t>Interest in associated undertakings</t>
  </si>
  <si>
    <t>Earnings per share</t>
  </si>
  <si>
    <t>the ordinary shareholders in Investec by the weighted average</t>
  </si>
  <si>
    <t>Basic earnings per share (pence per share) are calculated by dividing the profit attributable to</t>
  </si>
  <si>
    <t>Group profit attributable to shareholders per profit and loss account</t>
  </si>
  <si>
    <t>Diluted earnings per share (pence per share) is calculated by dividing the profit</t>
  </si>
  <si>
    <t>attributable to the ordinary shareholders of Investec, adjusted</t>
  </si>
  <si>
    <t>Headline earnings per share (pence per share) continues to have widespread acceptance and</t>
  </si>
  <si>
    <t>Reconciliation of profit attributable to ordinary shareholders and headline earnings</t>
  </si>
  <si>
    <t>attributable to ordinary shareholders</t>
  </si>
  <si>
    <t>Provision for losses on termination and disposal of US operations (net of tax)</t>
  </si>
  <si>
    <t>Depreciation</t>
  </si>
  <si>
    <t>Amortisation of goodwill and exceptional items</t>
  </si>
  <si>
    <t>Minorities interests - equity</t>
  </si>
  <si>
    <t>Cost to income ratio %</t>
  </si>
  <si>
    <t>Staff compensation to operating income ratio %</t>
  </si>
  <si>
    <t>Minorities interest - equity</t>
  </si>
  <si>
    <t>Cost to income ratio (%)</t>
  </si>
  <si>
    <t>Staff compensation to operating income ratio (%)</t>
  </si>
  <si>
    <t>Assurance Activities</t>
  </si>
  <si>
    <t>Total loans and advances to customers (gross of provisions)</t>
  </si>
  <si>
    <t>Non Southern Africa &amp; Other</t>
  </si>
  <si>
    <t>Retail</t>
  </si>
  <si>
    <t>Institutional</t>
  </si>
  <si>
    <t>Private clients</t>
  </si>
  <si>
    <t xml:space="preserve">    Private clients-discretionary</t>
  </si>
  <si>
    <t xml:space="preserve">    Private clients-non-discretionary</t>
  </si>
  <si>
    <t>Other (includes wills, estates)</t>
  </si>
  <si>
    <t>Properties managed for third parties</t>
  </si>
  <si>
    <t>Acceptances on behalf of clients</t>
  </si>
  <si>
    <t>Scrip lending</t>
  </si>
  <si>
    <t>Total third party assets</t>
  </si>
  <si>
    <t>On balance sheet assets</t>
  </si>
  <si>
    <t>Total assets under administration</t>
  </si>
  <si>
    <t>As at 30 September 2002</t>
  </si>
  <si>
    <t>As at 30 September 2001</t>
  </si>
  <si>
    <t>Fees &amp; commisions receivable</t>
  </si>
  <si>
    <t>Gross non-performing loans as a % of core loans and advances to customers</t>
  </si>
  <si>
    <t>Salient financial features</t>
  </si>
  <si>
    <t>Change</t>
  </si>
  <si>
    <t>Headline earnings attributable to ordinary shareholders (£'000)</t>
  </si>
  <si>
    <t>Operating profit before goodwill amortisation and taxation  (£'000)</t>
  </si>
  <si>
    <t>Operating profit: Non-Southern Africa &amp; Other (% of total)</t>
  </si>
  <si>
    <t>Annualised return on average shareholders' funds (%)</t>
  </si>
  <si>
    <t>Annualised return on average tangible shareholders' funds (%)</t>
  </si>
  <si>
    <t>Annuity income as a percentage of operating income (%)</t>
  </si>
  <si>
    <t>Balance Sheet</t>
  </si>
  <si>
    <t>Total assets  (£ millions)</t>
  </si>
  <si>
    <t>Total shareholders' funds  (£ millions)</t>
  </si>
  <si>
    <t>Total capital resources (£ millions)</t>
  </si>
  <si>
    <t>Total assets under administration  (£ millions)</t>
  </si>
  <si>
    <t>Salient Financial Features and Key Statistics</t>
  </si>
  <si>
    <t>Dividend cover (times)</t>
  </si>
  <si>
    <t>Weighted number of ordinary shares in issue (million)</t>
  </si>
  <si>
    <t>Consolidated cash flow statement</t>
  </si>
  <si>
    <t>6 mths to</t>
  </si>
  <si>
    <t>Year to</t>
  </si>
  <si>
    <t>Net cash outflow from capital expenditure and financial investment</t>
  </si>
  <si>
    <t>(Decrease)/increase in cash</t>
  </si>
  <si>
    <t>Cash and demand bank balances at beginning of period</t>
  </si>
  <si>
    <t>Cash and demand bank balances at end of period</t>
  </si>
  <si>
    <t>Net cash inflow/(outflow) from financing</t>
  </si>
  <si>
    <t>Net cash inflow/(outflow) from acquisitions and disposals</t>
  </si>
  <si>
    <t>Ordinary share dividends paid</t>
  </si>
  <si>
    <t>Reconciliation of the number of shares in issue for headline EPS purposes</t>
  </si>
  <si>
    <t>Transaction date</t>
  </si>
  <si>
    <t>Actual millions</t>
  </si>
  <si>
    <t>Weighted for headline EPS purposes millions</t>
  </si>
  <si>
    <t>As at March 2002</t>
  </si>
  <si>
    <t>Compulsorily convertible debentures</t>
  </si>
  <si>
    <t>Convertible preference shares</t>
  </si>
  <si>
    <t>Transfer of shares to the staff share scheme</t>
  </si>
  <si>
    <t>New issue in terms of global offering</t>
  </si>
  <si>
    <t>Total number of shares in issue</t>
  </si>
  <si>
    <t>Less: weighted average number of own shares</t>
  </si>
  <si>
    <t>Number of shares in issue for headline</t>
  </si>
  <si>
    <t>EPS purposes as at 30 September 2002</t>
  </si>
  <si>
    <t>various</t>
  </si>
  <si>
    <t>Consolidated statements of reconciliations for shareholders' funds and movements on reserves</t>
  </si>
  <si>
    <t>Balance at the beginning of the period</t>
  </si>
  <si>
    <t>as previously reported</t>
  </si>
  <si>
    <t>prior year adjustment</t>
  </si>
  <si>
    <t>Foreign currency adjustments</t>
  </si>
  <si>
    <t>Retained profit for the period</t>
  </si>
  <si>
    <t>Share issues/to be issued</t>
  </si>
  <si>
    <t>Cancellation of shares</t>
  </si>
  <si>
    <t>Conversions form debentures</t>
  </si>
  <si>
    <t>Issue expenses</t>
  </si>
  <si>
    <t>Revaluation of investment properties</t>
  </si>
  <si>
    <t>Balance at end of the period</t>
  </si>
  <si>
    <t>2001*</t>
  </si>
  <si>
    <t>2002*</t>
  </si>
  <si>
    <t>Profit and Loss Account and Selected Returns</t>
  </si>
  <si>
    <t>Operating profit: Southern Africa &amp; Other (% of total)</t>
  </si>
  <si>
    <r>
      <t>Number of employees in the group</t>
    </r>
    <r>
      <rPr>
        <vertAlign val="superscript"/>
        <sz val="10"/>
        <rFont val="Arial"/>
        <family val="2"/>
      </rPr>
      <t>1</t>
    </r>
  </si>
  <si>
    <t>Notes:</t>
  </si>
  <si>
    <t xml:space="preserve">    the US.  The sale of these businesses have been finalised post 30 September 2002 with the result that the group's</t>
  </si>
  <si>
    <t>*  Restated for changes to accounting policies and disclosures.</t>
  </si>
  <si>
    <t>Consolidated profit and loss accounts</t>
  </si>
  <si>
    <t>Unaudited</t>
  </si>
  <si>
    <t>2002**</t>
  </si>
  <si>
    <t>Tax on profit on ordinary activities ^</t>
  </si>
  <si>
    <t>* Restated for changes to accounting policies and disclosures.</t>
  </si>
  <si>
    <t>^ Includes tax on exceptional items as follows:</t>
  </si>
  <si>
    <t>£'000</t>
  </si>
  <si>
    <t>30 September 2002</t>
  </si>
  <si>
    <t>31 March 2002</t>
  </si>
  <si>
    <t>30 September 2001</t>
  </si>
  <si>
    <t>Consolidated statements of recognised gains and losses</t>
  </si>
  <si>
    <t>** The audited figures as reported at 31 March 2002 restated for changes to accounting policies and disclosures.</t>
  </si>
  <si>
    <t>Consolidated balance sheets</t>
  </si>
  <si>
    <t>Long-term assurance assets attributable to policyholders</t>
  </si>
  <si>
    <t>Accruals and deferred income</t>
  </si>
  <si>
    <t>Long-term assurance liabilities attributable to policyholders</t>
  </si>
  <si>
    <t>Net cash inflow from operating activities</t>
  </si>
  <si>
    <t>Net cash outflow from return on investments and servicing of finance</t>
  </si>
  <si>
    <t>** The audited figures as reported at 31 March 2002 restated for changes to accounting policies and disclolures.</t>
  </si>
  <si>
    <t>UK GAAP</t>
  </si>
  <si>
    <t xml:space="preserve"> UK GAAP</t>
  </si>
  <si>
    <t>Profit attributable to ordinary shareholders</t>
  </si>
  <si>
    <t>Amortisation of goodwill of associates</t>
  </si>
  <si>
    <t>Segmental analysis - geographical analysis</t>
  </si>
  <si>
    <t>Long-term assurance assets attributable to shareholders and policyholders</t>
  </si>
  <si>
    <r>
      <t>Number of employees</t>
    </r>
    <r>
      <rPr>
        <vertAlign val="superscript"/>
        <sz val="10"/>
        <rFont val="Arial"/>
        <family val="2"/>
      </rPr>
      <t>4</t>
    </r>
  </si>
  <si>
    <t xml:space="preserve">   have been finalised post 30 September 2002 with the results that the group's headcount in the US should reduce by around 523 people to about 165.</t>
  </si>
  <si>
    <r>
      <t>4</t>
    </r>
    <r>
      <rPr>
        <sz val="10"/>
        <rFont val="Arial"/>
        <family val="2"/>
      </rPr>
      <t xml:space="preserve"> These numbers include the private client stockbroking and correspondent clearing and execution operations in the US. The sale of these businesses</t>
    </r>
  </si>
  <si>
    <r>
      <t xml:space="preserve">3 </t>
    </r>
    <r>
      <rPr>
        <sz val="10"/>
        <rFont val="Arial"/>
        <family val="2"/>
      </rPr>
      <t>Includes: balance of total assets.</t>
    </r>
  </si>
  <si>
    <r>
      <t xml:space="preserve">2 </t>
    </r>
    <r>
      <rPr>
        <sz val="10"/>
        <rFont val="Arial"/>
        <family val="2"/>
      </rPr>
      <t>Includes: cash and balances at central banks, treasury bills and other eligible bills, loans and advances to banks, debt  securities.</t>
    </r>
  </si>
  <si>
    <t>Segmental analysis - business analysis</t>
  </si>
  <si>
    <r>
      <t>61,606</t>
    </r>
    <r>
      <rPr>
        <vertAlign val="superscript"/>
        <sz val="10"/>
        <rFont val="Arial"/>
        <family val="2"/>
      </rPr>
      <t>1</t>
    </r>
  </si>
  <si>
    <r>
      <t>74.4</t>
    </r>
    <r>
      <rPr>
        <vertAlign val="superscript"/>
        <sz val="10"/>
        <rFont val="Arial"/>
        <family val="2"/>
      </rPr>
      <t>2</t>
    </r>
  </si>
  <si>
    <t>* Restated for changes to accounting  policies and disclosures.</t>
  </si>
  <si>
    <r>
      <t>2</t>
    </r>
    <r>
      <rPr>
        <sz val="10"/>
        <rFont val="Arial"/>
        <family val="2"/>
      </rPr>
      <t xml:space="preserve"> Excluding income from long-term assurance business.</t>
    </r>
  </si>
  <si>
    <t>Segmental analysis</t>
  </si>
  <si>
    <t>Geographic and business analysis of operating profit before taxation  and goodwill amortisation</t>
  </si>
  <si>
    <t>Asset quality</t>
  </si>
  <si>
    <t>Specific provisions as a % of core loans and advances to customers</t>
  </si>
  <si>
    <t xml:space="preserve">An analysis of operating income </t>
  </si>
  <si>
    <t>An analysis of administrative expenses</t>
  </si>
  <si>
    <t>Elimination of intercompany balances</t>
  </si>
  <si>
    <t>Movements in embedded value*</t>
  </si>
  <si>
    <t>Per 2002 Annual Report page 147</t>
  </si>
  <si>
    <t>Per circular to members dated 20 June 2002 refer to para 4.2 page 21.  These shares are not included for EPS purposes as they do not rank for dividends.</t>
  </si>
  <si>
    <t>Per circular to members dated 20 June 2002 refer para 4.1.1 page 18.</t>
  </si>
  <si>
    <t>Per circular to members dated 20 June 2002 refer para 4.3 page 21.</t>
  </si>
  <si>
    <t>Premium income</t>
  </si>
  <si>
    <t>Investment income</t>
  </si>
  <si>
    <t>Re-insurance premium expense</t>
  </si>
  <si>
    <t>Decrease in technical provisions</t>
  </si>
  <si>
    <t xml:space="preserve">Re-insurance premium expnse of £225 million for the period ended 30 September 2002 relates to the reinsurance of </t>
  </si>
  <si>
    <t>certain policyholder liabilities with a third party.  This is offest by an equivalent decrease in related technical provisions.</t>
  </si>
  <si>
    <t>* No figures are available for the September 2001 period</t>
  </si>
  <si>
    <t>Risk-adjusted discount rate (%)</t>
  </si>
  <si>
    <t>Return on fixed interest securities (gross of tax) (%)</t>
  </si>
  <si>
    <t>Return on equities (gross of tax) (%)</t>
  </si>
  <si>
    <t>Return on property investments (gross of tax) (%)</t>
  </si>
  <si>
    <t>Return on cash held (gross of tax) (%)</t>
  </si>
  <si>
    <t>Total value of assets (excluding the value of the in-force)</t>
  </si>
  <si>
    <t>Less: liabilities</t>
  </si>
  <si>
    <t>Actuarial value of policy liabilities</t>
  </si>
  <si>
    <t>Long-term and current liabilities</t>
  </si>
  <si>
    <t>Net asset value</t>
  </si>
  <si>
    <t>Statutory capital adequacy requirement (CAR)</t>
  </si>
  <si>
    <t>CAR cover</t>
  </si>
  <si>
    <t>INDEX</t>
  </si>
  <si>
    <t>1. Salient financial features</t>
  </si>
  <si>
    <t>2. Consolidated profit and loss accounts</t>
  </si>
  <si>
    <t>3. Consolidated statements of recognised gains and losses</t>
  </si>
  <si>
    <t>Back to index</t>
  </si>
  <si>
    <t>4. Consolidated balance sheets</t>
  </si>
  <si>
    <t>5. Consolidated statements of reconciliations for shareholders' funds and movements on reserves</t>
  </si>
  <si>
    <t>6. Consolidated cash flow statement</t>
  </si>
  <si>
    <t>7. Earnings per share and diluted earnings per share</t>
  </si>
  <si>
    <t xml:space="preserve">8. Headline earnings per share </t>
  </si>
  <si>
    <t>10. Segmental analysis - geographical analysis 2001</t>
  </si>
  <si>
    <t>9. Segmental analysis - geographical analysis 2002</t>
  </si>
  <si>
    <t>11. Segmental analysis - business analysis</t>
  </si>
  <si>
    <t>12. Segmental analysis - geographic and business</t>
  </si>
  <si>
    <t>13. Asset quality</t>
  </si>
  <si>
    <t xml:space="preserve">15. An analysis of operating income </t>
  </si>
  <si>
    <t>16. An analysis of administrative expenses</t>
  </si>
  <si>
    <t>17. Long-term assurance business attributable to the shareholder</t>
  </si>
  <si>
    <t>18. Long-term assurance business attributable to the shareholder page 2</t>
  </si>
  <si>
    <t>19. Reconciliation of the number of shares in issue for headline EPS purposes</t>
  </si>
  <si>
    <t xml:space="preserve">    headcount should reduce by around 523 people to 4 965.</t>
  </si>
  <si>
    <t xml:space="preserve"> For the six months ended 30 September 2001*</t>
  </si>
  <si>
    <r>
      <t>61,836</t>
    </r>
    <r>
      <rPr>
        <vertAlign val="superscript"/>
        <sz val="10"/>
        <rFont val="Arial"/>
        <family val="2"/>
      </rPr>
      <t>1</t>
    </r>
  </si>
  <si>
    <r>
      <t>76.0</t>
    </r>
    <r>
      <rPr>
        <vertAlign val="superscript"/>
        <sz val="10"/>
        <rFont val="Arial"/>
        <family val="2"/>
      </rPr>
      <t>2</t>
    </r>
  </si>
  <si>
    <t xml:space="preserve">Investec plc (incorporating the results of Investec Limited) </t>
  </si>
  <si>
    <t xml:space="preserve">consolidated financial results in UK GAAP Pounds for the </t>
  </si>
  <si>
    <t>six months ended 30 September 2002</t>
  </si>
  <si>
    <t>14. Asset under administration</t>
  </si>
  <si>
    <t>Note:</t>
  </si>
  <si>
    <t>of the year end results</t>
  </si>
  <si>
    <r>
      <t>5488</t>
    </r>
    <r>
      <rPr>
        <vertAlign val="superscript"/>
        <sz val="10"/>
        <rFont val="Arial"/>
        <family val="2"/>
      </rPr>
      <t>1</t>
    </r>
  </si>
  <si>
    <r>
      <t>1</t>
    </r>
    <r>
      <rPr>
        <sz val="10"/>
        <rFont val="Arial"/>
        <family val="0"/>
      </rPr>
      <t xml:space="preserve">  These numbers include the private client stockbroking and correspondent clearing and execution operations in the </t>
    </r>
  </si>
  <si>
    <r>
      <t>1</t>
    </r>
    <r>
      <rPr>
        <sz val="10"/>
        <rFont val="Arial"/>
        <family val="2"/>
      </rPr>
      <t xml:space="preserve"> Including income from long-term assurance business of £18.8 million and £13.6 million in 2002 and 2001 respectively.</t>
    </r>
  </si>
  <si>
    <t>Treasury and Specialised Finance</t>
  </si>
  <si>
    <t>Group Services and Other Activities</t>
  </si>
  <si>
    <t>Total group</t>
  </si>
  <si>
    <t>Asset under administration</t>
  </si>
  <si>
    <t>The economic assumptions are based upon a long-term view of economic activity and are therefore not adjusted for market movements which are considered to be short term.  This approach is considered to be the most appropriate given the long-term nature of the portfolio of products.  The principal economic assumptions (relating to the South African economy) which have been used for the periods under review are as follows:</t>
  </si>
  <si>
    <t>Inflation rate (%)</t>
  </si>
  <si>
    <t>Balance sheet information per statutory accounts (£ millions)</t>
  </si>
  <si>
    <t>Qualifying capital (net of inadmissable assets)</t>
  </si>
  <si>
    <t>The numbers contained in these spreadsheets reflect the results as reported at the time of release</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</si>
</sst>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_(* #,##0_);_(* \(#,##0\);_(* &quot;-&quot;??_);_(@_)"/>
    <numFmt numFmtId="174" formatCode="_ * #,##0_ ;_ * \-#,##0_ ;_ * &quot;-&quot;??_ ;_ @_ "/>
    <numFmt numFmtId="175" formatCode="dd\ mmmm\ yyyy"/>
    <numFmt numFmtId="176" formatCode="_ * #,###,_ ;_ * \-#,###,_ ;_ * &quot;-&quot;??_ ;_ @_ "/>
    <numFmt numFmtId="177" formatCode="&quot;Yes&quot;;&quot;Yes&quot;;&quot;No&quot;"/>
    <numFmt numFmtId="178" formatCode="&quot;True&quot;;&quot;True&quot;;&quot;False&quot;"/>
    <numFmt numFmtId="179" formatCode="&quot;On&quot;;&quot;On&quot;;&quot;Off&quot;"/>
    <numFmt numFmtId="180" formatCode="_(* #,##0.0_);_(* \(#,##0.0\);_(* &quot;-&quot;??_);_(@_)"/>
    <numFmt numFmtId="181" formatCode="0.0%"/>
    <numFmt numFmtId="182" formatCode="0.000000"/>
    <numFmt numFmtId="183" formatCode="0.00000"/>
    <numFmt numFmtId="184" formatCode="0.0000"/>
    <numFmt numFmtId="185" formatCode="0.000"/>
    <numFmt numFmtId="186" formatCode="0.0"/>
    <numFmt numFmtId="187" formatCode="0.0000000"/>
    <numFmt numFmtId="188" formatCode="#,##0.000000_);[Red]\(#,##0.000000\)"/>
    <numFmt numFmtId="189" formatCode="#,##0,;[Red]\(#,##0,\)"/>
    <numFmt numFmtId="190" formatCode="_ * #,##0.0_ ;_ * \-#,##0.0_ ;_ * &quot;-&quot;?_ ;_ @_ "/>
    <numFmt numFmtId="191" formatCode="0.000%"/>
    <numFmt numFmtId="192" formatCode="0.0000%"/>
    <numFmt numFmtId="193" formatCode="_(* #,##0.000_);_(* \(#,##0.000\);_(* &quot;-&quot;??_);_(@_)"/>
    <numFmt numFmtId="194" formatCode="_(* #,##0.0000_);_(* \(#,##0.0000\);_(* &quot;-&quot;??_);_(@_)"/>
    <numFmt numFmtId="195" formatCode="d\-mmm\-yyyy"/>
  </numFmts>
  <fonts count="18">
    <font>
      <sz val="10"/>
      <name val="Arial"/>
      <family val="0"/>
    </font>
    <font>
      <b/>
      <sz val="10"/>
      <name val="Arial"/>
      <family val="2"/>
    </font>
    <font>
      <b/>
      <u val="single"/>
      <sz val="10"/>
      <name val="Arial"/>
      <family val="2"/>
    </font>
    <font>
      <b/>
      <u val="single"/>
      <sz val="12"/>
      <name val="Arial"/>
      <family val="2"/>
    </font>
    <font>
      <b/>
      <sz val="10"/>
      <name val="CG Omega"/>
      <family val="2"/>
    </font>
    <font>
      <b/>
      <u val="single"/>
      <sz val="12"/>
      <name val="CG Omega"/>
      <family val="2"/>
    </font>
    <font>
      <sz val="10"/>
      <name val="CG Omega"/>
      <family val="2"/>
    </font>
    <font>
      <u val="single"/>
      <sz val="10"/>
      <color indexed="12"/>
      <name val="Arial"/>
      <family val="0"/>
    </font>
    <font>
      <u val="single"/>
      <sz val="10"/>
      <color indexed="36"/>
      <name val="Arial"/>
      <family val="0"/>
    </font>
    <font>
      <b/>
      <u val="single"/>
      <sz val="10"/>
      <color indexed="12"/>
      <name val="Arial"/>
      <family val="2"/>
    </font>
    <font>
      <vertAlign val="superscript"/>
      <sz val="10"/>
      <name val="Arial"/>
      <family val="2"/>
    </font>
    <font>
      <u val="single"/>
      <sz val="10"/>
      <name val="Arial"/>
      <family val="2"/>
    </font>
    <font>
      <b/>
      <sz val="12"/>
      <name val="Arial"/>
      <family val="2"/>
    </font>
    <font>
      <b/>
      <u val="single"/>
      <sz val="10"/>
      <name val="CG Omega"/>
      <family val="2"/>
    </font>
    <font>
      <b/>
      <i/>
      <sz val="10"/>
      <name val="Arial"/>
      <family val="2"/>
    </font>
    <font>
      <b/>
      <u val="singleAccounting"/>
      <sz val="12"/>
      <name val="CG Omega"/>
      <family val="0"/>
    </font>
    <font>
      <b/>
      <sz val="14"/>
      <name val="Arial"/>
      <family val="2"/>
    </font>
    <font>
      <sz val="12"/>
      <name val="Arial"/>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38" fontId="4" fillId="0" borderId="0" xfId="0" applyNumberFormat="1" applyFont="1" applyAlignment="1">
      <alignment/>
    </xf>
    <xf numFmtId="38" fontId="0" fillId="0" borderId="0" xfId="0" applyNumberFormat="1" applyAlignment="1">
      <alignment/>
    </xf>
    <xf numFmtId="38" fontId="0" fillId="0" borderId="0" xfId="0" applyNumberFormat="1" applyAlignment="1">
      <alignment horizontal="center"/>
    </xf>
    <xf numFmtId="0" fontId="0" fillId="0" borderId="0" xfId="0" applyNumberFormat="1" applyAlignment="1">
      <alignment horizontal="center"/>
    </xf>
    <xf numFmtId="38" fontId="0" fillId="0" borderId="0" xfId="0" applyNumberFormat="1" applyFill="1" applyAlignment="1">
      <alignment horizontal="center"/>
    </xf>
    <xf numFmtId="38" fontId="0" fillId="0" borderId="1" xfId="0" applyNumberFormat="1" applyBorder="1" applyAlignment="1">
      <alignment/>
    </xf>
    <xf numFmtId="37" fontId="0" fillId="0" borderId="0" xfId="0" applyNumberFormat="1" applyAlignment="1">
      <alignment/>
    </xf>
    <xf numFmtId="38" fontId="0" fillId="0" borderId="2" xfId="0" applyNumberFormat="1" applyBorder="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Border="1" applyAlignment="1">
      <alignment/>
    </xf>
    <xf numFmtId="38" fontId="0" fillId="0" borderId="0" xfId="0" applyNumberFormat="1" applyAlignment="1">
      <alignment horizontal="left" indent="1"/>
    </xf>
    <xf numFmtId="38" fontId="0" fillId="0" borderId="0" xfId="0" applyNumberFormat="1" applyBorder="1" applyAlignment="1">
      <alignment/>
    </xf>
    <xf numFmtId="38" fontId="4" fillId="0" borderId="0" xfId="0" applyNumberFormat="1" applyFont="1" applyFill="1" applyAlignment="1">
      <alignment/>
    </xf>
    <xf numFmtId="38" fontId="0" fillId="0" borderId="0" xfId="0" applyNumberFormat="1" applyFill="1" applyAlignment="1">
      <alignment/>
    </xf>
    <xf numFmtId="38" fontId="0" fillId="0" borderId="4" xfId="0" applyNumberFormat="1" applyFill="1" applyBorder="1" applyAlignment="1">
      <alignment/>
    </xf>
    <xf numFmtId="38" fontId="0" fillId="0" borderId="2" xfId="0" applyNumberFormat="1" applyFill="1" applyBorder="1" applyAlignment="1">
      <alignment/>
    </xf>
    <xf numFmtId="38" fontId="0" fillId="0" borderId="0" xfId="0" applyNumberFormat="1" applyFill="1" applyBorder="1" applyAlignment="1">
      <alignment/>
    </xf>
    <xf numFmtId="15" fontId="0" fillId="0" borderId="0" xfId="0" applyNumberFormat="1" applyAlignment="1" quotePrefix="1">
      <alignment horizontal="center"/>
    </xf>
    <xf numFmtId="38" fontId="6" fillId="0" borderId="0" xfId="0" applyNumberFormat="1" applyFont="1" applyAlignment="1">
      <alignment/>
    </xf>
    <xf numFmtId="38" fontId="1" fillId="0" borderId="0" xfId="0" applyNumberFormat="1" applyFont="1" applyAlignment="1">
      <alignment/>
    </xf>
    <xf numFmtId="0" fontId="0" fillId="0" borderId="0" xfId="0" applyFont="1" applyAlignment="1">
      <alignment wrapText="1"/>
    </xf>
    <xf numFmtId="174" fontId="0" fillId="0" borderId="0" xfId="15" applyNumberFormat="1" applyFont="1" applyAlignment="1">
      <alignment horizontal="center" wrapText="1"/>
    </xf>
    <xf numFmtId="0" fontId="0" fillId="0" borderId="0" xfId="0" applyFont="1" applyAlignment="1">
      <alignment/>
    </xf>
    <xf numFmtId="0" fontId="9" fillId="0" borderId="0" xfId="20" applyFont="1" applyFill="1" applyAlignment="1">
      <alignment horizontal="center" wrapText="1"/>
    </xf>
    <xf numFmtId="173" fontId="0" fillId="0" borderId="0" xfId="15" applyNumberFormat="1" applyFont="1" applyAlignment="1">
      <alignment/>
    </xf>
    <xf numFmtId="173" fontId="0" fillId="0" borderId="0" xfId="15" applyNumberFormat="1" applyFont="1" applyBorder="1" applyAlignment="1">
      <alignment/>
    </xf>
    <xf numFmtId="173" fontId="0" fillId="0" borderId="1" xfId="15" applyNumberFormat="1" applyFont="1" applyBorder="1" applyAlignment="1">
      <alignment/>
    </xf>
    <xf numFmtId="38" fontId="6" fillId="0" borderId="5" xfId="0" applyNumberFormat="1" applyFont="1" applyBorder="1" applyAlignment="1">
      <alignment/>
    </xf>
    <xf numFmtId="10" fontId="6" fillId="0" borderId="0" xfId="21" applyNumberFormat="1" applyFont="1" applyAlignment="1">
      <alignment/>
    </xf>
    <xf numFmtId="38" fontId="6" fillId="0" borderId="0" xfId="0" applyNumberFormat="1" applyFont="1" applyAlignment="1">
      <alignment wrapText="1"/>
    </xf>
    <xf numFmtId="38" fontId="1" fillId="0" borderId="0" xfId="0" applyNumberFormat="1" applyFont="1" applyAlignment="1">
      <alignment wrapText="1"/>
    </xf>
    <xf numFmtId="0" fontId="1" fillId="0" borderId="0" xfId="0" applyFont="1" applyFill="1" applyBorder="1" applyAlignment="1">
      <alignment wrapText="1"/>
    </xf>
    <xf numFmtId="176" fontId="0" fillId="0" borderId="0" xfId="15" applyNumberFormat="1" applyFont="1" applyBorder="1" applyAlignment="1">
      <alignment/>
    </xf>
    <xf numFmtId="0" fontId="0" fillId="0" borderId="0" xfId="0" applyFont="1" applyFill="1" applyBorder="1" applyAlignment="1">
      <alignment/>
    </xf>
    <xf numFmtId="173" fontId="0" fillId="0" borderId="0" xfId="15" applyNumberFormat="1" applyFont="1" applyFill="1" applyBorder="1" applyAlignment="1">
      <alignment/>
    </xf>
    <xf numFmtId="38" fontId="0" fillId="0" borderId="0" xfId="0" applyNumberFormat="1" applyFill="1" applyAlignment="1">
      <alignment horizontal="left"/>
    </xf>
    <xf numFmtId="38" fontId="0" fillId="0" borderId="0" xfId="0" applyNumberFormat="1" applyAlignment="1">
      <alignment wrapText="1"/>
    </xf>
    <xf numFmtId="38" fontId="5" fillId="0" borderId="0" xfId="0" applyNumberFormat="1" applyFont="1" applyFill="1" applyAlignment="1">
      <alignment/>
    </xf>
    <xf numFmtId="174" fontId="0" fillId="0" borderId="0" xfId="15" applyNumberFormat="1" applyFont="1" applyAlignment="1">
      <alignment horizontal="left" wrapText="1"/>
    </xf>
    <xf numFmtId="38" fontId="0" fillId="0" borderId="0" xfId="0" applyNumberFormat="1" applyFont="1" applyAlignment="1">
      <alignment/>
    </xf>
    <xf numFmtId="0" fontId="10" fillId="0" borderId="0" xfId="0" applyFont="1" applyAlignment="1">
      <alignment/>
    </xf>
    <xf numFmtId="38" fontId="3" fillId="0" borderId="0" xfId="0" applyNumberFormat="1" applyFont="1" applyFill="1" applyAlignment="1">
      <alignment/>
    </xf>
    <xf numFmtId="175" fontId="3" fillId="0" borderId="0" xfId="0" applyNumberFormat="1" applyFont="1" applyFill="1" applyAlignment="1">
      <alignment horizontal="left"/>
    </xf>
    <xf numFmtId="38" fontId="2" fillId="0" borderId="0" xfId="0" applyNumberFormat="1" applyFont="1" applyAlignment="1">
      <alignment/>
    </xf>
    <xf numFmtId="38" fontId="1" fillId="0" borderId="0" xfId="0" applyNumberFormat="1" applyFont="1" applyBorder="1" applyAlignment="1">
      <alignment wrapText="1"/>
    </xf>
    <xf numFmtId="0" fontId="9" fillId="0" borderId="0" xfId="20" applyFont="1" applyFill="1" applyBorder="1" applyAlignment="1">
      <alignment horizontal="center" wrapText="1"/>
    </xf>
    <xf numFmtId="0" fontId="1" fillId="0" borderId="0" xfId="0" applyFont="1" applyFill="1" applyBorder="1" applyAlignment="1">
      <alignment/>
    </xf>
    <xf numFmtId="176" fontId="0" fillId="0" borderId="0" xfId="0" applyNumberFormat="1" applyFont="1" applyFill="1" applyBorder="1" applyAlignment="1">
      <alignment/>
    </xf>
    <xf numFmtId="176" fontId="0" fillId="0" borderId="0" xfId="15" applyNumberFormat="1" applyFont="1" applyFill="1" applyBorder="1" applyAlignment="1">
      <alignment/>
    </xf>
    <xf numFmtId="0" fontId="2" fillId="0" borderId="0" xfId="0" applyFont="1" applyFill="1" applyBorder="1" applyAlignment="1">
      <alignment/>
    </xf>
    <xf numFmtId="173" fontId="1" fillId="0" borderId="2" xfId="15" applyNumberFormat="1" applyFont="1" applyFill="1" applyBorder="1" applyAlignment="1">
      <alignment/>
    </xf>
    <xf numFmtId="0" fontId="11" fillId="0" borderId="0" xfId="0" applyFont="1" applyFill="1" applyBorder="1" applyAlignment="1">
      <alignment/>
    </xf>
    <xf numFmtId="38" fontId="3" fillId="0" borderId="0" xfId="0" applyNumberFormat="1" applyFont="1" applyFill="1" applyBorder="1" applyAlignment="1">
      <alignment/>
    </xf>
    <xf numFmtId="38" fontId="12" fillId="0" borderId="0" xfId="0" applyNumberFormat="1" applyFont="1" applyFill="1" applyBorder="1" applyAlignment="1">
      <alignment/>
    </xf>
    <xf numFmtId="174" fontId="0" fillId="0" borderId="0" xfId="15" applyNumberFormat="1" applyFont="1" applyFill="1" applyAlignment="1">
      <alignment/>
    </xf>
    <xf numFmtId="174" fontId="0" fillId="0" borderId="0" xfId="15" applyNumberFormat="1" applyFont="1" applyAlignment="1">
      <alignment/>
    </xf>
    <xf numFmtId="176" fontId="0" fillId="0" borderId="0" xfId="15" applyNumberFormat="1" applyFont="1" applyAlignment="1">
      <alignment/>
    </xf>
    <xf numFmtId="176" fontId="0" fillId="0" borderId="1" xfId="15" applyNumberFormat="1" applyFont="1" applyBorder="1" applyAlignment="1">
      <alignment/>
    </xf>
    <xf numFmtId="174" fontId="0" fillId="0" borderId="0" xfId="15" applyNumberFormat="1" applyFont="1" applyBorder="1" applyAlignment="1">
      <alignment/>
    </xf>
    <xf numFmtId="38" fontId="0" fillId="0" borderId="0" xfId="0" applyNumberFormat="1" applyFont="1" applyAlignment="1">
      <alignment wrapText="1"/>
    </xf>
    <xf numFmtId="38" fontId="5" fillId="0" borderId="0" xfId="0" applyNumberFormat="1" applyFont="1" applyFill="1" applyAlignment="1">
      <alignment/>
    </xf>
    <xf numFmtId="38" fontId="0" fillId="0" borderId="0" xfId="0" applyNumberFormat="1" applyAlignment="1">
      <alignment horizontal="left"/>
    </xf>
    <xf numFmtId="171" fontId="0" fillId="0" borderId="0" xfId="15" applyAlignment="1">
      <alignment/>
    </xf>
    <xf numFmtId="180" fontId="0" fillId="0" borderId="0" xfId="15" applyNumberFormat="1" applyAlignment="1">
      <alignment/>
    </xf>
    <xf numFmtId="180" fontId="0" fillId="0" borderId="0" xfId="15" applyNumberFormat="1" applyBorder="1" applyAlignment="1">
      <alignment/>
    </xf>
    <xf numFmtId="180" fontId="0" fillId="0" borderId="3" xfId="15" applyNumberFormat="1" applyBorder="1" applyAlignment="1">
      <alignment/>
    </xf>
    <xf numFmtId="180" fontId="0" fillId="0" borderId="0" xfId="15" applyNumberFormat="1" applyAlignment="1">
      <alignment horizontal="center"/>
    </xf>
    <xf numFmtId="173" fontId="0" fillId="0" borderId="0" xfId="15" applyNumberFormat="1" applyAlignment="1">
      <alignment/>
    </xf>
    <xf numFmtId="173" fontId="0" fillId="0" borderId="1" xfId="15" applyNumberFormat="1" applyBorder="1" applyAlignment="1">
      <alignment/>
    </xf>
    <xf numFmtId="173" fontId="0" fillId="0" borderId="6" xfId="15" applyNumberFormat="1" applyBorder="1" applyAlignment="1">
      <alignment/>
    </xf>
    <xf numFmtId="173" fontId="0" fillId="0" borderId="7" xfId="15" applyNumberFormat="1" applyBorder="1" applyAlignment="1">
      <alignment/>
    </xf>
    <xf numFmtId="173" fontId="0" fillId="0" borderId="0" xfId="15" applyNumberFormat="1" applyBorder="1" applyAlignment="1">
      <alignment/>
    </xf>
    <xf numFmtId="173" fontId="0" fillId="0" borderId="2" xfId="15" applyNumberFormat="1" applyBorder="1" applyAlignment="1">
      <alignment/>
    </xf>
    <xf numFmtId="0" fontId="0" fillId="0" borderId="0" xfId="0" applyFill="1" applyAlignment="1">
      <alignment/>
    </xf>
    <xf numFmtId="38" fontId="13" fillId="0" borderId="0" xfId="0" applyNumberFormat="1" applyFont="1" applyAlignment="1">
      <alignment/>
    </xf>
    <xf numFmtId="173" fontId="0" fillId="0" borderId="0" xfId="15" applyNumberFormat="1" applyAlignment="1">
      <alignment horizontal="center"/>
    </xf>
    <xf numFmtId="173" fontId="4" fillId="0" borderId="0" xfId="15" applyNumberFormat="1" applyFont="1" applyAlignment="1">
      <alignment/>
    </xf>
    <xf numFmtId="173" fontId="0" fillId="0" borderId="0" xfId="15" applyNumberFormat="1" applyFont="1" applyAlignment="1">
      <alignment/>
    </xf>
    <xf numFmtId="173" fontId="0" fillId="0" borderId="2" xfId="15" applyNumberFormat="1" applyFill="1" applyBorder="1" applyAlignment="1">
      <alignment/>
    </xf>
    <xf numFmtId="173" fontId="0" fillId="0" borderId="0" xfId="15" applyNumberFormat="1" applyBorder="1" applyAlignment="1">
      <alignment horizontal="center"/>
    </xf>
    <xf numFmtId="173" fontId="0" fillId="0" borderId="2" xfId="15" applyNumberFormat="1" applyBorder="1" applyAlignment="1">
      <alignment horizontal="center"/>
    </xf>
    <xf numFmtId="173" fontId="0" fillId="0" borderId="4" xfId="15" applyNumberFormat="1" applyBorder="1" applyAlignment="1">
      <alignment/>
    </xf>
    <xf numFmtId="173" fontId="0" fillId="0" borderId="0" xfId="15" applyNumberFormat="1" applyFont="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189" fontId="0" fillId="0" borderId="0" xfId="0" applyNumberFormat="1" applyFont="1" applyFill="1" applyBorder="1" applyAlignment="1">
      <alignment wrapText="1"/>
    </xf>
    <xf numFmtId="189" fontId="0" fillId="0" borderId="0" xfId="0" applyNumberFormat="1" applyFont="1" applyFill="1" applyBorder="1" applyAlignment="1">
      <alignment horizontal="left" wrapText="1" indent="1"/>
    </xf>
    <xf numFmtId="173" fontId="0" fillId="0" borderId="6" xfId="15" applyNumberFormat="1" applyFont="1" applyFill="1" applyBorder="1" applyAlignment="1">
      <alignment/>
    </xf>
    <xf numFmtId="173" fontId="0" fillId="0" borderId="4" xfId="15" applyNumberFormat="1" applyFont="1" applyFill="1" applyBorder="1" applyAlignment="1">
      <alignment/>
    </xf>
    <xf numFmtId="173" fontId="0" fillId="0" borderId="7" xfId="15" applyNumberFormat="1" applyFont="1" applyFill="1" applyBorder="1" applyAlignment="1">
      <alignment/>
    </xf>
    <xf numFmtId="173" fontId="0" fillId="0" borderId="1" xfId="15" applyNumberFormat="1" applyFont="1" applyFill="1" applyBorder="1" applyAlignment="1">
      <alignment/>
    </xf>
    <xf numFmtId="181" fontId="0" fillId="0" borderId="0" xfId="21" applyNumberFormat="1" applyFont="1" applyFill="1" applyBorder="1" applyAlignment="1">
      <alignment/>
    </xf>
    <xf numFmtId="181" fontId="0" fillId="0" borderId="4" xfId="21" applyNumberFormat="1" applyFont="1" applyFill="1" applyBorder="1" applyAlignment="1">
      <alignment/>
    </xf>
    <xf numFmtId="181" fontId="0" fillId="0" borderId="8" xfId="21" applyNumberFormat="1" applyFont="1" applyFill="1" applyBorder="1" applyAlignment="1">
      <alignment/>
    </xf>
    <xf numFmtId="181" fontId="0" fillId="0" borderId="1" xfId="21" applyNumberFormat="1" applyFont="1" applyFill="1" applyBorder="1" applyAlignment="1">
      <alignment/>
    </xf>
    <xf numFmtId="181" fontId="0" fillId="0" borderId="9" xfId="21" applyNumberFormat="1" applyFont="1" applyFill="1" applyBorder="1" applyAlignment="1">
      <alignment/>
    </xf>
    <xf numFmtId="38" fontId="6" fillId="0" borderId="0" xfId="0" applyNumberFormat="1" applyFont="1" applyAlignment="1">
      <alignment/>
    </xf>
    <xf numFmtId="181" fontId="6" fillId="0" borderId="0" xfId="21" applyNumberFormat="1" applyFont="1" applyAlignment="1">
      <alignment/>
    </xf>
    <xf numFmtId="173" fontId="1" fillId="0" borderId="0" xfId="15" applyNumberFormat="1" applyFont="1" applyAlignment="1">
      <alignment/>
    </xf>
    <xf numFmtId="38" fontId="0" fillId="0" borderId="1" xfId="0" applyNumberFormat="1" applyFill="1" applyBorder="1" applyAlignment="1">
      <alignment/>
    </xf>
    <xf numFmtId="173" fontId="0" fillId="0" borderId="1" xfId="15" applyNumberFormat="1" applyFill="1" applyBorder="1" applyAlignment="1">
      <alignment/>
    </xf>
    <xf numFmtId="173" fontId="1" fillId="0" borderId="2" xfId="15" applyNumberFormat="1" applyFont="1" applyBorder="1" applyAlignment="1">
      <alignment/>
    </xf>
    <xf numFmtId="0" fontId="1" fillId="0" borderId="0" xfId="0" applyFont="1" applyAlignment="1">
      <alignment/>
    </xf>
    <xf numFmtId="180" fontId="0" fillId="0" borderId="0" xfId="15" applyNumberFormat="1" applyFont="1" applyBorder="1" applyAlignment="1">
      <alignment/>
    </xf>
    <xf numFmtId="180" fontId="0" fillId="0" borderId="0" xfId="15" applyNumberFormat="1" applyFont="1" applyAlignment="1">
      <alignment/>
    </xf>
    <xf numFmtId="173" fontId="0" fillId="0" borderId="8" xfId="15" applyNumberFormat="1" applyBorder="1" applyAlignment="1">
      <alignment/>
    </xf>
    <xf numFmtId="173" fontId="0" fillId="0" borderId="9" xfId="15" applyNumberFormat="1" applyBorder="1" applyAlignment="1">
      <alignment/>
    </xf>
    <xf numFmtId="171" fontId="0" fillId="0" borderId="0" xfId="15" applyNumberFormat="1" applyAlignment="1">
      <alignment/>
    </xf>
    <xf numFmtId="10" fontId="0" fillId="0" borderId="0" xfId="21" applyNumberFormat="1" applyAlignment="1">
      <alignment/>
    </xf>
    <xf numFmtId="38" fontId="6" fillId="0" borderId="0" xfId="0" applyNumberFormat="1" applyFont="1" applyFill="1" applyAlignment="1">
      <alignment/>
    </xf>
    <xf numFmtId="173" fontId="0" fillId="0" borderId="0" xfId="15" applyNumberFormat="1" applyFill="1" applyBorder="1" applyAlignment="1">
      <alignment/>
    </xf>
    <xf numFmtId="0" fontId="0" fillId="0" borderId="0" xfId="0" applyAlignment="1">
      <alignment wrapText="1"/>
    </xf>
    <xf numFmtId="195" fontId="0" fillId="0" borderId="0" xfId="0" applyNumberFormat="1" applyAlignment="1">
      <alignment/>
    </xf>
    <xf numFmtId="195" fontId="1" fillId="0" borderId="0" xfId="0" applyNumberFormat="1" applyFont="1" applyAlignment="1">
      <alignment/>
    </xf>
    <xf numFmtId="0" fontId="1" fillId="0" borderId="0" xfId="0" applyFont="1" applyAlignment="1">
      <alignment wrapText="1"/>
    </xf>
    <xf numFmtId="173" fontId="0" fillId="0" borderId="9" xfId="15" applyNumberFormat="1" applyFill="1" applyBorder="1" applyAlignment="1">
      <alignment/>
    </xf>
    <xf numFmtId="15" fontId="1" fillId="0" borderId="0" xfId="0" applyNumberFormat="1" applyFont="1" applyAlignment="1">
      <alignment horizontal="center"/>
    </xf>
    <xf numFmtId="38" fontId="1" fillId="0" borderId="0" xfId="0" applyNumberFormat="1" applyFont="1" applyAlignment="1">
      <alignment horizontal="center"/>
    </xf>
    <xf numFmtId="0" fontId="1" fillId="0" borderId="0" xfId="0" applyNumberFormat="1" applyFont="1" applyAlignment="1">
      <alignment horizontal="center"/>
    </xf>
    <xf numFmtId="38" fontId="1" fillId="0" borderId="1" xfId="0" applyNumberFormat="1" applyFont="1" applyFill="1" applyBorder="1" applyAlignment="1">
      <alignment horizontal="left"/>
    </xf>
    <xf numFmtId="0" fontId="1" fillId="0" borderId="1" xfId="0" applyNumberFormat="1" applyFont="1" applyBorder="1" applyAlignment="1">
      <alignment horizontal="center"/>
    </xf>
    <xf numFmtId="0" fontId="10" fillId="0" borderId="0" xfId="0" applyFont="1" applyAlignment="1">
      <alignment horizontal="left"/>
    </xf>
    <xf numFmtId="0" fontId="0" fillId="0" borderId="1" xfId="0" applyBorder="1" applyAlignment="1">
      <alignment/>
    </xf>
    <xf numFmtId="38" fontId="14" fillId="0" borderId="1" xfId="0" applyNumberFormat="1" applyFont="1" applyFill="1" applyBorder="1" applyAlignment="1">
      <alignment horizontal="center"/>
    </xf>
    <xf numFmtId="0" fontId="1" fillId="0" borderId="0" xfId="0" applyFont="1" applyAlignment="1">
      <alignment/>
    </xf>
    <xf numFmtId="38" fontId="1" fillId="0" borderId="0" xfId="0" applyNumberFormat="1" applyFont="1" applyAlignment="1">
      <alignment horizontal="center"/>
    </xf>
    <xf numFmtId="38" fontId="1" fillId="0" borderId="0" xfId="0" applyNumberFormat="1" applyFont="1" applyAlignment="1">
      <alignment/>
    </xf>
    <xf numFmtId="15" fontId="1" fillId="0" borderId="0" xfId="0" applyNumberFormat="1" applyFont="1" applyAlignment="1">
      <alignment horizontal="center"/>
    </xf>
    <xf numFmtId="0" fontId="1" fillId="0" borderId="0" xfId="0" applyNumberFormat="1" applyFont="1" applyAlignment="1">
      <alignment horizontal="center"/>
    </xf>
    <xf numFmtId="38" fontId="1" fillId="0" borderId="1" xfId="0" applyNumberFormat="1" applyFont="1" applyFill="1" applyBorder="1" applyAlignment="1">
      <alignment horizontal="left"/>
    </xf>
    <xf numFmtId="0" fontId="1" fillId="0" borderId="1" xfId="0" applyFont="1" applyBorder="1" applyAlignment="1">
      <alignment/>
    </xf>
    <xf numFmtId="38" fontId="0" fillId="0" borderId="0" xfId="0" applyNumberFormat="1" applyAlignment="1">
      <alignment horizontal="right"/>
    </xf>
    <xf numFmtId="173" fontId="0" fillId="0" borderId="0" xfId="15" applyNumberFormat="1" applyAlignment="1">
      <alignment horizontal="right"/>
    </xf>
    <xf numFmtId="38" fontId="0" fillId="0" borderId="6" xfId="0" applyNumberFormat="1" applyBorder="1" applyAlignment="1">
      <alignment horizontal="right"/>
    </xf>
    <xf numFmtId="38" fontId="0" fillId="0" borderId="7" xfId="0" applyNumberFormat="1" applyBorder="1" applyAlignment="1">
      <alignment horizontal="right"/>
    </xf>
    <xf numFmtId="49" fontId="0" fillId="0" borderId="0" xfId="0" applyNumberFormat="1" applyAlignment="1">
      <alignment horizontal="left"/>
    </xf>
    <xf numFmtId="0" fontId="14" fillId="0" borderId="1" xfId="0" applyNumberFormat="1" applyFont="1" applyBorder="1" applyAlignment="1">
      <alignment horizontal="center"/>
    </xf>
    <xf numFmtId="15" fontId="1" fillId="0" borderId="0" xfId="0" applyNumberFormat="1" applyFont="1" applyAlignment="1" quotePrefix="1">
      <alignment horizontal="center"/>
    </xf>
    <xf numFmtId="38" fontId="1" fillId="0" borderId="1" xfId="0" applyNumberFormat="1" applyFont="1" applyBorder="1" applyAlignment="1">
      <alignment/>
    </xf>
    <xf numFmtId="38" fontId="1" fillId="0" borderId="1" xfId="0" applyNumberFormat="1" applyFont="1" applyBorder="1" applyAlignment="1">
      <alignment horizontal="center"/>
    </xf>
    <xf numFmtId="38" fontId="5" fillId="0" borderId="0" xfId="0" applyNumberFormat="1" applyFont="1" applyAlignment="1">
      <alignment/>
    </xf>
    <xf numFmtId="38" fontId="1" fillId="0" borderId="0" xfId="0" applyNumberFormat="1" applyFont="1" applyFill="1" applyAlignment="1">
      <alignment/>
    </xf>
    <xf numFmtId="15" fontId="1" fillId="0" borderId="0" xfId="0" applyNumberFormat="1" applyFont="1" applyFill="1" applyAlignment="1" quotePrefix="1">
      <alignment horizontal="center"/>
    </xf>
    <xf numFmtId="0" fontId="1" fillId="0" borderId="0" xfId="0" applyNumberFormat="1" applyFont="1" applyFill="1" applyAlignment="1">
      <alignment horizontal="center"/>
    </xf>
    <xf numFmtId="38" fontId="1" fillId="0" borderId="1" xfId="0" applyNumberFormat="1" applyFont="1" applyFill="1" applyBorder="1" applyAlignment="1">
      <alignment horizontal="center"/>
    </xf>
    <xf numFmtId="0" fontId="1" fillId="0" borderId="1" xfId="0" applyFont="1" applyBorder="1" applyAlignment="1">
      <alignment/>
    </xf>
    <xf numFmtId="38" fontId="1" fillId="0" borderId="2" xfId="0" applyNumberFormat="1" applyFont="1" applyFill="1" applyBorder="1" applyAlignment="1">
      <alignment/>
    </xf>
    <xf numFmtId="38" fontId="0" fillId="0" borderId="5" xfId="0" applyNumberFormat="1" applyFill="1" applyBorder="1" applyAlignment="1">
      <alignment/>
    </xf>
    <xf numFmtId="38" fontId="4" fillId="0" borderId="0" xfId="0" applyNumberFormat="1" applyFont="1" applyFill="1" applyAlignment="1">
      <alignment horizontal="center"/>
    </xf>
    <xf numFmtId="38" fontId="1" fillId="0" borderId="0" xfId="0" applyNumberFormat="1" applyFont="1" applyFill="1" applyAlignment="1">
      <alignment horizontal="center"/>
    </xf>
    <xf numFmtId="38" fontId="1" fillId="0" borderId="0" xfId="0" applyNumberFormat="1" applyFont="1" applyFill="1" applyAlignment="1">
      <alignment/>
    </xf>
    <xf numFmtId="15" fontId="1" fillId="0" borderId="0" xfId="0" applyNumberFormat="1" applyFont="1" applyFill="1" applyAlignment="1" quotePrefix="1">
      <alignment horizontal="center"/>
    </xf>
    <xf numFmtId="0" fontId="1" fillId="0" borderId="0" xfId="0" applyNumberFormat="1" applyFont="1" applyFill="1" applyAlignment="1">
      <alignment horizontal="center"/>
    </xf>
    <xf numFmtId="38" fontId="1" fillId="0" borderId="1" xfId="0" applyNumberFormat="1" applyFont="1" applyFill="1" applyBorder="1" applyAlignment="1">
      <alignment/>
    </xf>
    <xf numFmtId="38" fontId="1" fillId="0" borderId="2" xfId="0" applyNumberFormat="1" applyFont="1" applyBorder="1" applyAlignment="1">
      <alignment/>
    </xf>
    <xf numFmtId="38" fontId="0" fillId="0" borderId="3" xfId="0" applyNumberFormat="1" applyBorder="1" applyAlignment="1">
      <alignment/>
    </xf>
    <xf numFmtId="49" fontId="0" fillId="0" borderId="0" xfId="15" applyNumberFormat="1" applyFont="1" applyAlignment="1">
      <alignment horizontal="right"/>
    </xf>
    <xf numFmtId="38" fontId="4" fillId="0" borderId="0" xfId="0" applyNumberFormat="1" applyFont="1" applyBorder="1" applyAlignment="1">
      <alignment/>
    </xf>
    <xf numFmtId="38" fontId="1" fillId="0" borderId="0" xfId="0" applyNumberFormat="1" applyFont="1" applyBorder="1" applyAlignment="1">
      <alignment/>
    </xf>
    <xf numFmtId="174" fontId="1" fillId="0" borderId="0" xfId="15" applyNumberFormat="1" applyFont="1" applyAlignment="1">
      <alignment horizontal="left" wrapText="1"/>
    </xf>
    <xf numFmtId="174" fontId="1" fillId="0" borderId="1" xfId="15" applyNumberFormat="1" applyFont="1" applyBorder="1" applyAlignment="1">
      <alignment horizontal="center" wrapText="1"/>
    </xf>
    <xf numFmtId="43" fontId="1" fillId="0" borderId="1" xfId="0" applyNumberFormat="1" applyFont="1" applyFill="1" applyBorder="1" applyAlignment="1">
      <alignment horizontal="center" wrapText="1"/>
    </xf>
    <xf numFmtId="38" fontId="1" fillId="0" borderId="1" xfId="0" applyNumberFormat="1" applyFont="1" applyBorder="1" applyAlignment="1">
      <alignment horizontal="left"/>
    </xf>
    <xf numFmtId="0" fontId="1" fillId="0" borderId="1" xfId="0" applyNumberFormat="1" applyFont="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left" wrapText="1"/>
    </xf>
    <xf numFmtId="0" fontId="1" fillId="0" borderId="1" xfId="0" applyFont="1" applyFill="1" applyBorder="1" applyAlignment="1">
      <alignment/>
    </xf>
    <xf numFmtId="181" fontId="1" fillId="0" borderId="0" xfId="21" applyNumberFormat="1" applyFont="1" applyFill="1" applyBorder="1" applyAlignment="1">
      <alignment/>
    </xf>
    <xf numFmtId="38" fontId="1" fillId="0" borderId="2" xfId="0" applyNumberFormat="1" applyFont="1" applyBorder="1" applyAlignment="1">
      <alignment/>
    </xf>
    <xf numFmtId="181" fontId="4" fillId="0" borderId="0" xfId="21" applyNumberFormat="1" applyFont="1" applyAlignment="1">
      <alignment/>
    </xf>
    <xf numFmtId="0" fontId="1" fillId="0" borderId="1" xfId="0" applyNumberFormat="1" applyFont="1" applyFill="1" applyBorder="1" applyAlignment="1">
      <alignment horizontal="center"/>
    </xf>
    <xf numFmtId="195" fontId="0" fillId="0" borderId="1" xfId="0" applyNumberFormat="1" applyBorder="1" applyAlignment="1">
      <alignment horizontal="center" wrapText="1"/>
    </xf>
    <xf numFmtId="0" fontId="0" fillId="0" borderId="1" xfId="0" applyBorder="1" applyAlignment="1">
      <alignment horizontal="center" wrapText="1"/>
    </xf>
    <xf numFmtId="195" fontId="0" fillId="0" borderId="0" xfId="0" applyNumberFormat="1" applyAlignment="1">
      <alignment horizontal="right"/>
    </xf>
    <xf numFmtId="173" fontId="15" fillId="0" borderId="0" xfId="15" applyNumberFormat="1" applyFont="1" applyAlignment="1">
      <alignment/>
    </xf>
    <xf numFmtId="0" fontId="0" fillId="0" borderId="0" xfId="15" applyNumberFormat="1" applyFont="1" applyAlignment="1">
      <alignment wrapText="1"/>
    </xf>
    <xf numFmtId="0" fontId="0" fillId="0" borderId="7" xfId="0" applyBorder="1" applyAlignment="1">
      <alignment/>
    </xf>
    <xf numFmtId="0" fontId="0" fillId="0" borderId="9" xfId="0" applyBorder="1" applyAlignment="1">
      <alignment/>
    </xf>
    <xf numFmtId="173" fontId="0" fillId="0" borderId="0" xfId="15" applyNumberFormat="1" applyFont="1" applyFill="1" applyBorder="1" applyAlignment="1">
      <alignment/>
    </xf>
    <xf numFmtId="171" fontId="0" fillId="0" borderId="0" xfId="15" applyNumberFormat="1" applyFont="1" applyFill="1" applyBorder="1" applyAlignment="1">
      <alignment/>
    </xf>
    <xf numFmtId="0" fontId="7" fillId="0" borderId="0" xfId="20" applyAlignment="1">
      <alignment/>
    </xf>
    <xf numFmtId="0" fontId="7" fillId="2" borderId="0" xfId="20" applyFill="1" applyAlignment="1">
      <alignment wrapText="1"/>
    </xf>
    <xf numFmtId="0" fontId="7" fillId="2" borderId="0" xfId="20" applyFill="1" applyAlignment="1">
      <alignment/>
    </xf>
    <xf numFmtId="38" fontId="7" fillId="2" borderId="0" xfId="20" applyNumberFormat="1" applyFill="1" applyAlignment="1">
      <alignment horizontal="center"/>
    </xf>
    <xf numFmtId="38" fontId="7" fillId="2" borderId="0" xfId="20" applyNumberFormat="1" applyFont="1" applyFill="1" applyAlignment="1">
      <alignment horizontal="center" wrapText="1"/>
    </xf>
    <xf numFmtId="0" fontId="7" fillId="0" borderId="0" xfId="20" applyFont="1" applyAlignment="1">
      <alignment/>
    </xf>
    <xf numFmtId="0" fontId="7" fillId="2" borderId="0" xfId="20" applyFont="1" applyFill="1" applyAlignment="1">
      <alignment wrapText="1"/>
    </xf>
    <xf numFmtId="38" fontId="7" fillId="2" borderId="0" xfId="20" applyNumberFormat="1" applyFill="1" applyAlignment="1">
      <alignment wrapText="1"/>
    </xf>
    <xf numFmtId="38" fontId="7" fillId="2" borderId="0" xfId="20" applyNumberFormat="1" applyFont="1" applyFill="1" applyAlignment="1">
      <alignment wrapText="1"/>
    </xf>
    <xf numFmtId="0" fontId="1" fillId="0" borderId="0" xfId="0" applyNumberFormat="1" applyFont="1" applyBorder="1" applyAlignment="1">
      <alignment horizontal="center"/>
    </xf>
    <xf numFmtId="173" fontId="0" fillId="0" borderId="8" xfId="15" applyNumberFormat="1" applyBorder="1" applyAlignment="1">
      <alignment horizontal="right"/>
    </xf>
    <xf numFmtId="173" fontId="0" fillId="0" borderId="9" xfId="15" applyNumberFormat="1" applyBorder="1" applyAlignment="1">
      <alignment horizontal="right"/>
    </xf>
    <xf numFmtId="38" fontId="0" fillId="0" borderId="4" xfId="0" applyNumberFormat="1" applyBorder="1" applyAlignment="1">
      <alignment horizontal="right"/>
    </xf>
    <xf numFmtId="38" fontId="0" fillId="0" borderId="1" xfId="0" applyNumberFormat="1" applyBorder="1" applyAlignment="1">
      <alignment horizontal="right"/>
    </xf>
    <xf numFmtId="38" fontId="7" fillId="0" borderId="0" xfId="20" applyNumberFormat="1" applyFill="1" applyAlignment="1">
      <alignment horizontal="center"/>
    </xf>
    <xf numFmtId="38" fontId="0" fillId="0" borderId="6" xfId="0" applyNumberFormat="1" applyFill="1" applyBorder="1" applyAlignment="1">
      <alignment/>
    </xf>
    <xf numFmtId="38" fontId="0" fillId="0" borderId="8" xfId="0" applyNumberFormat="1" applyFill="1" applyBorder="1" applyAlignment="1">
      <alignment/>
    </xf>
    <xf numFmtId="38" fontId="0" fillId="0" borderId="10" xfId="0" applyNumberFormat="1" applyFill="1" applyBorder="1" applyAlignment="1">
      <alignment/>
    </xf>
    <xf numFmtId="38" fontId="0" fillId="0" borderId="11" xfId="0" applyNumberFormat="1" applyFill="1" applyBorder="1" applyAlignment="1">
      <alignment/>
    </xf>
    <xf numFmtId="173" fontId="0" fillId="0" borderId="10" xfId="15" applyNumberFormat="1" applyFill="1" applyBorder="1" applyAlignment="1">
      <alignment/>
    </xf>
    <xf numFmtId="173" fontId="0" fillId="0" borderId="11" xfId="15" applyNumberFormat="1" applyFill="1" applyBorder="1" applyAlignment="1">
      <alignment/>
    </xf>
    <xf numFmtId="173" fontId="0" fillId="0" borderId="7" xfId="15" applyNumberFormat="1" applyFill="1" applyBorder="1" applyAlignment="1">
      <alignment/>
    </xf>
    <xf numFmtId="38" fontId="0" fillId="0" borderId="9" xfId="0" applyNumberFormat="1" applyFill="1" applyBorder="1" applyAlignment="1">
      <alignment/>
    </xf>
    <xf numFmtId="171" fontId="0" fillId="0" borderId="7" xfId="15" applyFill="1" applyBorder="1" applyAlignment="1">
      <alignment/>
    </xf>
    <xf numFmtId="38" fontId="7" fillId="0" borderId="0" xfId="20" applyNumberFormat="1" applyFill="1" applyAlignment="1">
      <alignment wrapText="1"/>
    </xf>
    <xf numFmtId="174" fontId="1" fillId="0" borderId="1" xfId="15" applyNumberFormat="1" applyFont="1" applyBorder="1" applyAlignment="1">
      <alignment horizontal="left" wrapText="1"/>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1" fillId="0" borderId="0" xfId="0" applyFont="1" applyBorder="1" applyAlignment="1">
      <alignment/>
    </xf>
    <xf numFmtId="0" fontId="1" fillId="0" borderId="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right"/>
    </xf>
    <xf numFmtId="193" fontId="0" fillId="0" borderId="0" xfId="15" applyNumberFormat="1" applyAlignment="1">
      <alignment horizontal="right"/>
    </xf>
    <xf numFmtId="0" fontId="1" fillId="0" borderId="0" xfId="0" applyFont="1" applyAlignment="1">
      <alignment horizontal="right"/>
    </xf>
    <xf numFmtId="0" fontId="16" fillId="0" borderId="0" xfId="0" applyFont="1" applyAlignment="1">
      <alignment/>
    </xf>
    <xf numFmtId="0" fontId="17" fillId="0" borderId="0" xfId="0" applyFont="1" applyAlignment="1">
      <alignment horizontal="center"/>
    </xf>
    <xf numFmtId="0" fontId="0" fillId="0" borderId="0" xfId="0" applyFont="1" applyAlignment="1">
      <alignment horizontal="center"/>
    </xf>
    <xf numFmtId="0" fontId="0" fillId="0" borderId="0" xfId="0" applyFont="1" applyFill="1" applyBorder="1" applyAlignment="1">
      <alignment horizontal="left" wrapText="1" indent="1"/>
    </xf>
    <xf numFmtId="173" fontId="0" fillId="0" borderId="8" xfId="15" applyNumberFormat="1" applyFont="1" applyFill="1" applyBorder="1" applyAlignment="1">
      <alignment/>
    </xf>
    <xf numFmtId="173" fontId="0" fillId="0" borderId="9" xfId="15"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IDS\Listing\Short%20Form%20Fin%20Info\Short_Form_Fin_Info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print macros"/>
      <sheetName val="ACCREP"/>
      <sheetName val="CONPL"/>
      <sheetName val="CONSTRGL"/>
      <sheetName val="CONBS"/>
      <sheetName val="CONRSER"/>
      <sheetName val="CONCFLW"/>
      <sheetName val="BASPREP"/>
      <sheetName val="ACCPOL"/>
      <sheetName val="PRINSUB"/>
      <sheetName val="SEGMNT"/>
      <sheetName val="DIV"/>
      <sheetName val="DEALPRF"/>
      <sheetName val="ADMIN"/>
      <sheetName val="GRPPRO"/>
      <sheetName val="DIREMOL"/>
      <sheetName val="DIREMOL2"/>
      <sheetName val="PENSIONS"/>
      <sheetName val="EXCITEMS"/>
      <sheetName val="TAX"/>
      <sheetName val="DIVEPS"/>
      <sheetName val="TBILL"/>
      <sheetName val="ADVBKS"/>
      <sheetName val="ADVCUST"/>
      <sheetName val="PBDD"/>
      <sheetName val="DEBTSEC"/>
      <sheetName val="EQUINV"/>
      <sheetName val="ASSOC"/>
      <sheetName val="PART INT"/>
      <sheetName val="GOODWLRF"/>
      <sheetName val="GOODWLACQ"/>
      <sheetName val="TANGFIX"/>
      <sheetName val="OWNSHR"/>
      <sheetName val="OTHAST"/>
      <sheetName val="ASSUR2"/>
      <sheetName val="ASSUR"/>
      <sheetName val="DEPBKS"/>
      <sheetName val="CUSTACS"/>
      <sheetName val="OTHLIAB"/>
      <sheetName val="Deftax"/>
      <sheetName val="SUBDEBT"/>
      <sheetName val="MININT"/>
      <sheetName val="SHCAP"/>
      <sheetName val="SHAREISS"/>
      <sheetName val="CFLWREC"/>
      <sheetName val="OPLSCOM"/>
      <sheetName val="COMMIT"/>
      <sheetName val="CONTLIAB"/>
      <sheetName val="RELPTY"/>
      <sheetName val="SUBSQEV"/>
      <sheetName val="MISC"/>
      <sheetName val="UPARCO"/>
      <sheetName val="Risk1"/>
      <sheetName val="Risk2"/>
      <sheetName val="Risk3"/>
      <sheetName val="Risk4.1"/>
      <sheetName val="Risk4"/>
      <sheetName val="Risk5"/>
      <sheetName val="Risk7.1"/>
      <sheetName val="Risk6"/>
      <sheetName val="Risk 7"/>
      <sheetName val="Risk 7A"/>
      <sheetName val="Risk 8"/>
    </sheetNames>
    <sheetDataSet>
      <sheetData sheetId="3">
        <row r="37">
          <cell r="H37">
            <v>-7056</v>
          </cell>
        </row>
      </sheetData>
      <sheetData sheetId="28">
        <row r="34">
          <cell r="H34">
            <v>-820.7214565740995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workbookViewId="0" topLeftCell="A1">
      <selection activeCell="A15" sqref="A15"/>
    </sheetView>
  </sheetViews>
  <sheetFormatPr defaultColWidth="9.140625" defaultRowHeight="12.75"/>
  <sheetData>
    <row r="1" ht="18">
      <c r="A1" s="217" t="s">
        <v>365</v>
      </c>
    </row>
    <row r="2" ht="18">
      <c r="A2" s="217" t="s">
        <v>366</v>
      </c>
    </row>
    <row r="3" ht="18">
      <c r="A3" s="217" t="s">
        <v>367</v>
      </c>
    </row>
    <row r="6" ht="12.75">
      <c r="A6" s="105" t="s">
        <v>341</v>
      </c>
    </row>
    <row r="8" ht="12.75">
      <c r="A8" s="183" t="s">
        <v>342</v>
      </c>
    </row>
    <row r="9" ht="12.75">
      <c r="A9" s="183" t="s">
        <v>343</v>
      </c>
    </row>
    <row r="10" ht="12.75">
      <c r="A10" s="183" t="s">
        <v>344</v>
      </c>
    </row>
    <row r="11" ht="12.75">
      <c r="A11" s="183" t="s">
        <v>346</v>
      </c>
    </row>
    <row r="12" ht="12.75">
      <c r="A12" s="183" t="s">
        <v>347</v>
      </c>
    </row>
    <row r="13" ht="12.75">
      <c r="A13" s="183" t="s">
        <v>348</v>
      </c>
    </row>
    <row r="14" ht="12.75">
      <c r="A14" s="183" t="s">
        <v>349</v>
      </c>
    </row>
    <row r="15" ht="12.75">
      <c r="A15" s="183" t="s">
        <v>350</v>
      </c>
    </row>
    <row r="16" ht="12.75">
      <c r="A16" s="188" t="s">
        <v>352</v>
      </c>
    </row>
    <row r="17" ht="12.75">
      <c r="A17" s="183" t="s">
        <v>351</v>
      </c>
    </row>
    <row r="18" ht="12.75">
      <c r="A18" s="183" t="s">
        <v>353</v>
      </c>
    </row>
    <row r="19" ht="12.75">
      <c r="A19" s="183" t="s">
        <v>354</v>
      </c>
    </row>
    <row r="20" ht="12.75">
      <c r="A20" s="183" t="s">
        <v>355</v>
      </c>
    </row>
    <row r="21" ht="12.75">
      <c r="A21" s="188" t="s">
        <v>368</v>
      </c>
    </row>
    <row r="22" ht="12.75">
      <c r="A22" s="183" t="s">
        <v>356</v>
      </c>
    </row>
    <row r="23" ht="12.75">
      <c r="A23" s="183" t="s">
        <v>357</v>
      </c>
    </row>
    <row r="24" ht="12.75">
      <c r="A24" s="183" t="s">
        <v>358</v>
      </c>
    </row>
    <row r="25" ht="12.75">
      <c r="A25" s="183" t="s">
        <v>359</v>
      </c>
    </row>
    <row r="26" ht="12.75">
      <c r="A26" s="183" t="s">
        <v>360</v>
      </c>
    </row>
    <row r="29" ht="12.75">
      <c r="A29" s="105" t="s">
        <v>369</v>
      </c>
    </row>
    <row r="30" ht="12.75">
      <c r="A30" t="s">
        <v>382</v>
      </c>
    </row>
    <row r="31" ht="12.75">
      <c r="A31" t="s">
        <v>370</v>
      </c>
    </row>
  </sheetData>
  <hyperlinks>
    <hyperlink ref="A8" location="'Salient Financial Features'!A1" display="1. Salient financial features"/>
    <hyperlink ref="A9" location="'P&amp;L'!A1" display="2. Consolidated profit and loss accounts"/>
    <hyperlink ref="A10" location="'Statement Reg'!A1" display="3. Consolidated statements of recognised gains and losses"/>
    <hyperlink ref="A11" location="'Balance Sheet'!A1" display="4. Consolidated balance sheets"/>
    <hyperlink ref="A12" location="'shareholders'' funds'!A1" display="5. Consolidated statements of reconciliations for shareholders' funds and movements on reserves"/>
    <hyperlink ref="A13" location="'Cash flow'!A1" display="6. Consolidated cash flow statement"/>
    <hyperlink ref="A14" location="'Earnings per share'!A1" display="7. Earnings per share and diluted earnings per share"/>
    <hyperlink ref="A15" location="'Headline earnings'!A1" display="8. Headline earnings per share "/>
    <hyperlink ref="A16" location="' Geog 2002'!A1" display="9. Segmental analysis - geographical analysis"/>
    <hyperlink ref="A17" location="' Geog 2001'!A1" display="10. Segmental analysis - geographical analysis 2001"/>
    <hyperlink ref="A18" location="'Business 02 &amp; 01'!A1" display="11. Segmental analysis - business analysis"/>
    <hyperlink ref="A19" location="'Geog and Business '!A1" display="12. Segmental analysis - geographic and business"/>
    <hyperlink ref="A20" location="'Asset Quality'!A1" display="13. Asset quality"/>
    <hyperlink ref="A21" location="'Assets under admin'!A1" display="14. Asset under management"/>
    <hyperlink ref="A22" location="Income!A1" display="15. An analysis of operating income "/>
    <hyperlink ref="A23" location="'Admin expenses'!A1" display="16. An analysis of administrative expenses"/>
    <hyperlink ref="A24" location="'Long-term assurance'!A1" display="17. Long-term assurance business attributable to the shareholder"/>
    <hyperlink ref="A25" location="'Long-term assurance page 2'!A1" display="18. Long-term assurance business attributable to the shareholder page 2"/>
    <hyperlink ref="A26" location="'Headline EPS'!A1" display="19. Reconciliation of the number of shares in issue for headline EPS purposes"/>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52"/>
  <sheetViews>
    <sheetView workbookViewId="0" topLeftCell="A15">
      <selection activeCell="B42" sqref="B42"/>
    </sheetView>
  </sheetViews>
  <sheetFormatPr defaultColWidth="9.140625" defaultRowHeight="12.75"/>
  <cols>
    <col min="1" max="1" width="64.421875" style="24" customWidth="1"/>
    <col min="2" max="2" width="11.8515625" style="24" customWidth="1"/>
    <col min="3" max="3" width="12.7109375" style="24" customWidth="1"/>
    <col min="4" max="4" width="10.8515625" style="24" customWidth="1"/>
    <col min="5" max="5" width="12.421875" style="24" customWidth="1"/>
    <col min="6" max="6" width="12.8515625" style="24" customWidth="1"/>
    <col min="7" max="16384" width="9.140625" style="24" customWidth="1"/>
  </cols>
  <sheetData>
    <row r="1" spans="1:6" ht="15.75">
      <c r="A1" s="43" t="s">
        <v>298</v>
      </c>
      <c r="B1" s="57"/>
      <c r="C1" s="56"/>
      <c r="D1" s="57"/>
      <c r="E1" s="57"/>
      <c r="F1" s="190" t="s">
        <v>345</v>
      </c>
    </row>
    <row r="2" spans="1:7" ht="15.75">
      <c r="A2" s="44" t="s">
        <v>123</v>
      </c>
      <c r="B2" s="57"/>
      <c r="C2" s="56"/>
      <c r="D2" s="57"/>
      <c r="E2" s="57"/>
      <c r="F2" s="57"/>
      <c r="G2" s="25"/>
    </row>
    <row r="3" spans="2:6" ht="12.75">
      <c r="B3" s="57"/>
      <c r="C3" s="57"/>
      <c r="D3" s="57"/>
      <c r="E3" s="57"/>
      <c r="F3" s="57"/>
    </row>
    <row r="4" spans="1:6" ht="12.75">
      <c r="A4" s="21"/>
      <c r="B4" s="57"/>
      <c r="C4" s="57"/>
      <c r="D4" s="57"/>
      <c r="E4" s="57"/>
      <c r="F4" s="57"/>
    </row>
    <row r="5" spans="1:6" ht="38.25">
      <c r="A5" s="208" t="s">
        <v>141</v>
      </c>
      <c r="B5" s="163" t="s">
        <v>67</v>
      </c>
      <c r="C5" s="163" t="s">
        <v>68</v>
      </c>
      <c r="D5" s="163" t="s">
        <v>61</v>
      </c>
      <c r="E5" s="163" t="s">
        <v>65</v>
      </c>
      <c r="F5" s="163" t="s">
        <v>122</v>
      </c>
    </row>
    <row r="6" spans="2:6" ht="12.75">
      <c r="B6" s="23"/>
      <c r="D6" s="23"/>
      <c r="E6" s="23"/>
      <c r="F6" s="23"/>
    </row>
    <row r="7" spans="1:6" ht="12.75">
      <c r="A7" s="162" t="s">
        <v>127</v>
      </c>
      <c r="B7" s="23"/>
      <c r="D7" s="23"/>
      <c r="E7" s="23"/>
      <c r="F7" s="23"/>
    </row>
    <row r="8" spans="1:6" ht="12.75">
      <c r="A8" s="41" t="s">
        <v>3</v>
      </c>
      <c r="B8" s="58"/>
      <c r="C8" s="58"/>
      <c r="D8" s="58"/>
      <c r="E8" s="58"/>
      <c r="F8" s="58"/>
    </row>
    <row r="9" spans="1:6" ht="12.75">
      <c r="A9" s="41" t="s">
        <v>63</v>
      </c>
      <c r="B9" s="26">
        <v>22948</v>
      </c>
      <c r="C9" s="26">
        <v>44452</v>
      </c>
      <c r="D9" s="26">
        <v>6984</v>
      </c>
      <c r="E9" s="26">
        <v>963</v>
      </c>
      <c r="F9" s="26">
        <f>SUM(B9:E9)</f>
        <v>75347</v>
      </c>
    </row>
    <row r="10" spans="1:6" ht="14.25">
      <c r="A10" s="41" t="s">
        <v>120</v>
      </c>
      <c r="B10" s="26">
        <v>60188</v>
      </c>
      <c r="C10" s="26">
        <v>75968</v>
      </c>
      <c r="D10" s="26">
        <v>4877</v>
      </c>
      <c r="E10" s="26">
        <v>21220</v>
      </c>
      <c r="F10" s="26">
        <f>SUM(B10:E10)</f>
        <v>162253</v>
      </c>
    </row>
    <row r="11" spans="1:6" ht="12.75">
      <c r="A11" s="41" t="s">
        <v>163</v>
      </c>
      <c r="B11" s="26">
        <v>18830</v>
      </c>
      <c r="C11" s="26">
        <v>0</v>
      </c>
      <c r="D11" s="26">
        <v>0</v>
      </c>
      <c r="E11" s="26">
        <v>0</v>
      </c>
      <c r="F11" s="26">
        <f>SUM(B11:E11)</f>
        <v>18830</v>
      </c>
    </row>
    <row r="12" spans="1:6" ht="12.75">
      <c r="A12" s="41"/>
      <c r="B12" s="59"/>
      <c r="C12" s="59"/>
      <c r="D12" s="59"/>
      <c r="E12" s="59"/>
      <c r="F12" s="59"/>
    </row>
    <row r="13" spans="1:6" s="105" customFormat="1" ht="12.75">
      <c r="A13" s="21" t="s">
        <v>90</v>
      </c>
      <c r="B13" s="101">
        <f>SUM(B9:B12)</f>
        <v>101966</v>
      </c>
      <c r="C13" s="101">
        <f>SUM(C9:C12)</f>
        <v>120420</v>
      </c>
      <c r="D13" s="101">
        <f>SUM(D9:D12)</f>
        <v>11861</v>
      </c>
      <c r="E13" s="101">
        <f>SUM(E9:E12)</f>
        <v>22183</v>
      </c>
      <c r="F13" s="101">
        <f>SUM(B13:E13)</f>
        <v>256430</v>
      </c>
    </row>
    <row r="14" spans="1:6" ht="12.75">
      <c r="A14" s="41" t="s">
        <v>3</v>
      </c>
      <c r="B14" s="58"/>
      <c r="C14" s="58"/>
      <c r="D14" s="58"/>
      <c r="E14" s="58"/>
      <c r="F14" s="58"/>
    </row>
    <row r="15" spans="1:6" ht="12.75">
      <c r="A15" s="41" t="s">
        <v>11</v>
      </c>
      <c r="B15" s="26">
        <v>-58199</v>
      </c>
      <c r="C15" s="26">
        <v>-100250</v>
      </c>
      <c r="D15" s="26">
        <v>-7396</v>
      </c>
      <c r="E15" s="26">
        <v>-27881</v>
      </c>
      <c r="F15" s="26">
        <f>SUM(B15:E15)</f>
        <v>-193726</v>
      </c>
    </row>
    <row r="16" spans="1:6" ht="12.75">
      <c r="A16" s="41" t="s">
        <v>188</v>
      </c>
      <c r="B16" s="26">
        <v>-2411</v>
      </c>
      <c r="C16" s="26">
        <v>-2742</v>
      </c>
      <c r="D16" s="26">
        <v>-672</v>
      </c>
      <c r="E16" s="26">
        <v>-731</v>
      </c>
      <c r="F16" s="26">
        <f>SUM(B16:E16)</f>
        <v>-6556</v>
      </c>
    </row>
    <row r="17" spans="1:6" ht="12.75">
      <c r="A17" s="41" t="s">
        <v>13</v>
      </c>
      <c r="B17" s="28">
        <v>-5816</v>
      </c>
      <c r="C17" s="28">
        <v>-640</v>
      </c>
      <c r="D17" s="28">
        <v>-1149</v>
      </c>
      <c r="E17" s="28">
        <v>0</v>
      </c>
      <c r="F17" s="28">
        <f>SUM(B17:E17)</f>
        <v>-7605</v>
      </c>
    </row>
    <row r="18" spans="1:6" s="105" customFormat="1" ht="12.75">
      <c r="A18" s="32" t="s">
        <v>121</v>
      </c>
      <c r="B18" s="101">
        <f>SUM(B13:B17)</f>
        <v>35540</v>
      </c>
      <c r="C18" s="101">
        <f>SUM(C13:C17)</f>
        <v>16788</v>
      </c>
      <c r="D18" s="101">
        <f>SUM(D13:D17)</f>
        <v>2644</v>
      </c>
      <c r="E18" s="101">
        <f>SUM(E13:E17)</f>
        <v>-6429</v>
      </c>
      <c r="F18" s="101">
        <f>SUM(B18:E18)</f>
        <v>48543</v>
      </c>
    </row>
    <row r="19" spans="1:6" ht="12.75">
      <c r="A19" s="41"/>
      <c r="B19" s="58"/>
      <c r="C19" s="58"/>
      <c r="D19" s="58"/>
      <c r="E19" s="58"/>
      <c r="F19" s="58"/>
    </row>
    <row r="20" spans="1:6" ht="12.75">
      <c r="A20" s="41" t="s">
        <v>14</v>
      </c>
      <c r="B20" s="26">
        <v>3619</v>
      </c>
      <c r="C20" s="26">
        <v>0</v>
      </c>
      <c r="D20" s="26">
        <v>-26</v>
      </c>
      <c r="E20" s="26">
        <v>78</v>
      </c>
      <c r="F20" s="26">
        <v>3671</v>
      </c>
    </row>
    <row r="21" spans="1:6" ht="12.75">
      <c r="A21" s="41" t="s">
        <v>189</v>
      </c>
      <c r="B21" s="26">
        <v>-16527</v>
      </c>
      <c r="C21" s="26">
        <v>-12360</v>
      </c>
      <c r="D21" s="26">
        <v>-33</v>
      </c>
      <c r="E21" s="26">
        <v>-7648</v>
      </c>
      <c r="F21" s="26">
        <v>-36568</v>
      </c>
    </row>
    <row r="22" spans="1:6" ht="12.75">
      <c r="A22" s="41"/>
      <c r="B22" s="59"/>
      <c r="C22" s="59"/>
      <c r="D22" s="59"/>
      <c r="E22" s="59"/>
      <c r="F22" s="59"/>
    </row>
    <row r="23" spans="1:6" s="105" customFormat="1" ht="12.75">
      <c r="A23" s="32" t="s">
        <v>92</v>
      </c>
      <c r="B23" s="101">
        <f>SUM(B18:B22)</f>
        <v>22632</v>
      </c>
      <c r="C23" s="101">
        <f>SUM(C18:C22)</f>
        <v>4428</v>
      </c>
      <c r="D23" s="101">
        <f>SUM(D18:D22)</f>
        <v>2585</v>
      </c>
      <c r="E23" s="101">
        <f>SUM(E18:E22)</f>
        <v>-13999</v>
      </c>
      <c r="F23" s="101">
        <f>SUM(B23:E23)</f>
        <v>15646</v>
      </c>
    </row>
    <row r="24" spans="1:6" ht="12.75">
      <c r="A24" s="22" t="s">
        <v>47</v>
      </c>
      <c r="B24" s="26">
        <v>-7967</v>
      </c>
      <c r="C24" s="26">
        <v>-4027</v>
      </c>
      <c r="D24" s="26">
        <v>-336</v>
      </c>
      <c r="E24" s="26">
        <v>603</v>
      </c>
      <c r="F24" s="26">
        <f>SUM(B24:E24)</f>
        <v>-11727</v>
      </c>
    </row>
    <row r="25" spans="1:6" ht="12.75">
      <c r="A25" s="22" t="s">
        <v>190</v>
      </c>
      <c r="B25" s="26">
        <v>0</v>
      </c>
      <c r="C25" s="26">
        <v>0</v>
      </c>
      <c r="D25" s="26">
        <v>-492</v>
      </c>
      <c r="E25" s="26">
        <v>0</v>
      </c>
      <c r="F25" s="26">
        <f>SUM(B25:E25)</f>
        <v>-492</v>
      </c>
    </row>
    <row r="26" spans="1:6" ht="12.75">
      <c r="A26" s="41"/>
      <c r="B26" s="34"/>
      <c r="C26" s="34"/>
      <c r="D26" s="34"/>
      <c r="E26" s="34"/>
      <c r="F26" s="34"/>
    </row>
    <row r="27" spans="1:6" s="105" customFormat="1" ht="13.5" thickBot="1">
      <c r="A27" s="32" t="s">
        <v>93</v>
      </c>
      <c r="B27" s="104">
        <f>SUM(B23:B26)</f>
        <v>14665</v>
      </c>
      <c r="C27" s="104">
        <f>SUM(C23:C26)</f>
        <v>401</v>
      </c>
      <c r="D27" s="104">
        <f>SUM(D23:D26)</f>
        <v>1757</v>
      </c>
      <c r="E27" s="104">
        <f>SUM(E23:E26)</f>
        <v>-13396</v>
      </c>
      <c r="F27" s="104">
        <f>SUM(B27:E27)</f>
        <v>3427</v>
      </c>
    </row>
    <row r="28" spans="1:6" ht="13.5" thickTop="1">
      <c r="A28" s="41"/>
      <c r="B28" s="34"/>
      <c r="C28" s="34"/>
      <c r="D28" s="34"/>
      <c r="E28" s="34"/>
      <c r="F28" s="60"/>
    </row>
    <row r="29" spans="1:6" ht="12.75">
      <c r="A29" s="41"/>
      <c r="B29" s="34"/>
      <c r="C29" s="34"/>
      <c r="D29" s="34"/>
      <c r="E29" s="34"/>
      <c r="F29" s="60"/>
    </row>
    <row r="30" spans="1:6" ht="12.75">
      <c r="A30" s="162" t="s">
        <v>128</v>
      </c>
      <c r="B30" s="34"/>
      <c r="C30" s="34"/>
      <c r="D30" s="34"/>
      <c r="E30" s="34"/>
      <c r="F30" s="60"/>
    </row>
    <row r="31" spans="1:6" ht="12.75">
      <c r="A31" s="41"/>
      <c r="B31" s="34"/>
      <c r="C31" s="34"/>
      <c r="D31" s="34"/>
      <c r="E31" s="34"/>
      <c r="F31" s="60"/>
    </row>
    <row r="32" spans="1:6" ht="12.75">
      <c r="A32" s="41" t="s">
        <v>134</v>
      </c>
      <c r="B32" s="27">
        <v>1930367</v>
      </c>
      <c r="C32" s="27">
        <v>2518666</v>
      </c>
      <c r="D32" s="27">
        <v>231136</v>
      </c>
      <c r="E32" s="27">
        <v>399431</v>
      </c>
      <c r="F32" s="27">
        <f aca="true" t="shared" si="0" ref="F32:F38">SUM(B32:E32)</f>
        <v>5079600</v>
      </c>
    </row>
    <row r="33" spans="1:6" ht="14.25">
      <c r="A33" s="41" t="s">
        <v>131</v>
      </c>
      <c r="B33" s="27">
        <v>982530</v>
      </c>
      <c r="C33" s="27">
        <v>5791095</v>
      </c>
      <c r="D33" s="27">
        <v>462672</v>
      </c>
      <c r="E33" s="27">
        <v>24994</v>
      </c>
      <c r="F33" s="27">
        <f t="shared" si="0"/>
        <v>7261291</v>
      </c>
    </row>
    <row r="34" spans="1:6" ht="12.75">
      <c r="A34" s="41" t="s">
        <v>130</v>
      </c>
      <c r="B34" s="27">
        <v>40967</v>
      </c>
      <c r="C34" s="27">
        <v>1180</v>
      </c>
      <c r="D34" s="27">
        <v>404</v>
      </c>
      <c r="E34" s="27">
        <v>500</v>
      </c>
      <c r="F34" s="27">
        <f t="shared" si="0"/>
        <v>43051</v>
      </c>
    </row>
    <row r="35" spans="1:6" ht="14.25" customHeight="1">
      <c r="A35" s="61" t="s">
        <v>299</v>
      </c>
      <c r="B35" s="27">
        <v>2120917</v>
      </c>
      <c r="C35" s="27">
        <v>0</v>
      </c>
      <c r="D35" s="27">
        <v>0</v>
      </c>
      <c r="E35" s="27">
        <v>0</v>
      </c>
      <c r="F35" s="27">
        <f t="shared" si="0"/>
        <v>2120917</v>
      </c>
    </row>
    <row r="36" spans="1:6" ht="12.75">
      <c r="A36" s="41" t="s">
        <v>129</v>
      </c>
      <c r="B36" s="27">
        <v>129767</v>
      </c>
      <c r="C36" s="27">
        <v>196441</v>
      </c>
      <c r="D36" s="27">
        <v>0</v>
      </c>
      <c r="E36" s="27">
        <v>11990</v>
      </c>
      <c r="F36" s="27">
        <f t="shared" si="0"/>
        <v>338198</v>
      </c>
    </row>
    <row r="37" spans="1:6" ht="14.25">
      <c r="A37" s="41" t="s">
        <v>132</v>
      </c>
      <c r="B37" s="27">
        <v>688272</v>
      </c>
      <c r="C37" s="27">
        <v>481485</v>
      </c>
      <c r="D37" s="27">
        <v>42484</v>
      </c>
      <c r="E37" s="27">
        <v>69707</v>
      </c>
      <c r="F37" s="27">
        <f t="shared" si="0"/>
        <v>1281948</v>
      </c>
    </row>
    <row r="38" spans="1:6" ht="13.5" thickBot="1">
      <c r="A38" s="21" t="s">
        <v>133</v>
      </c>
      <c r="B38" s="104">
        <f>SUM(B32:B37)</f>
        <v>5892820</v>
      </c>
      <c r="C38" s="104">
        <f>SUM(C32:C37)</f>
        <v>8988867</v>
      </c>
      <c r="D38" s="104">
        <f>SUM(D32:D37)</f>
        <v>736696</v>
      </c>
      <c r="E38" s="104">
        <f>SUM(E32:E37)</f>
        <v>506622</v>
      </c>
      <c r="F38" s="104">
        <f t="shared" si="0"/>
        <v>16125005</v>
      </c>
    </row>
    <row r="39" spans="1:6" ht="13.5" thickTop="1">
      <c r="A39" s="41"/>
      <c r="B39" s="34"/>
      <c r="C39" s="34"/>
      <c r="D39" s="34"/>
      <c r="E39" s="34"/>
      <c r="F39" s="60"/>
    </row>
    <row r="40" spans="1:6" ht="12.75">
      <c r="A40" s="41"/>
      <c r="B40" s="34"/>
      <c r="C40" s="34"/>
      <c r="D40" s="34"/>
      <c r="E40" s="34"/>
      <c r="F40" s="60"/>
    </row>
    <row r="41" spans="1:6" ht="12.75">
      <c r="A41" s="21" t="s">
        <v>135</v>
      </c>
      <c r="B41" s="34"/>
      <c r="C41" s="34"/>
      <c r="D41" s="34"/>
      <c r="E41" s="34"/>
      <c r="F41" s="60"/>
    </row>
    <row r="42" spans="1:6" ht="12.75">
      <c r="A42" s="41"/>
      <c r="B42" s="34"/>
      <c r="C42" s="34"/>
      <c r="D42" s="34"/>
      <c r="E42" s="34"/>
      <c r="F42" s="60"/>
    </row>
    <row r="43" spans="1:6" ht="12.75">
      <c r="A43" s="41" t="s">
        <v>191</v>
      </c>
      <c r="B43" s="106">
        <v>59.4</v>
      </c>
      <c r="C43" s="106">
        <v>85.5</v>
      </c>
      <c r="D43" s="106">
        <v>68</v>
      </c>
      <c r="E43" s="106">
        <v>128.9</v>
      </c>
      <c r="F43" s="106">
        <v>78.1</v>
      </c>
    </row>
    <row r="44" spans="1:6" ht="12.75">
      <c r="A44" s="41" t="s">
        <v>192</v>
      </c>
      <c r="B44" s="106">
        <v>38.5</v>
      </c>
      <c r="C44" s="106">
        <v>56.8</v>
      </c>
      <c r="D44" s="106">
        <v>38.1</v>
      </c>
      <c r="E44" s="106">
        <v>73.7</v>
      </c>
      <c r="F44" s="106">
        <v>50.1</v>
      </c>
    </row>
    <row r="45" spans="1:6" ht="14.25">
      <c r="A45" s="41" t="s">
        <v>300</v>
      </c>
      <c r="B45" s="27">
        <v>2978</v>
      </c>
      <c r="C45" s="27">
        <v>1602</v>
      </c>
      <c r="D45" s="27">
        <v>220</v>
      </c>
      <c r="E45" s="27">
        <v>688</v>
      </c>
      <c r="F45" s="27">
        <f>SUM(B45:E45)</f>
        <v>5488</v>
      </c>
    </row>
    <row r="46" spans="1:6" ht="12.75">
      <c r="A46" s="41"/>
      <c r="B46" s="34"/>
      <c r="C46" s="34"/>
      <c r="D46" s="34"/>
      <c r="E46" s="34"/>
      <c r="F46" s="60"/>
    </row>
    <row r="47" spans="1:6" ht="12.75">
      <c r="A47" s="45" t="s">
        <v>98</v>
      </c>
      <c r="B47" s="57"/>
      <c r="C47" s="57"/>
      <c r="D47" s="57"/>
      <c r="E47" s="57"/>
      <c r="F47" s="57"/>
    </row>
    <row r="48" ht="14.25">
      <c r="A48" s="42" t="s">
        <v>126</v>
      </c>
    </row>
    <row r="49" ht="14.25">
      <c r="A49" s="42" t="s">
        <v>304</v>
      </c>
    </row>
    <row r="50" ht="14.25">
      <c r="A50" s="42" t="s">
        <v>303</v>
      </c>
    </row>
    <row r="51" ht="14.25">
      <c r="A51" s="124" t="s">
        <v>302</v>
      </c>
    </row>
    <row r="52" ht="12.75">
      <c r="A52" s="24" t="s">
        <v>301</v>
      </c>
    </row>
  </sheetData>
  <hyperlinks>
    <hyperlink ref="F1" location="Index!A1" display="Back to index"/>
  </hyperlinks>
  <printOptions/>
  <pageMargins left="0.75" right="0.75" top="1" bottom="1" header="0.5" footer="0.5"/>
  <pageSetup fitToHeight="1" fitToWidth="1" horizontalDpi="600" verticalDpi="600" orientation="portrait" scale="72" r:id="rId1"/>
</worksheet>
</file>

<file path=xl/worksheets/sheet11.xml><?xml version="1.0" encoding="utf-8"?>
<worksheet xmlns="http://schemas.openxmlformats.org/spreadsheetml/2006/main" xmlns:r="http://schemas.openxmlformats.org/officeDocument/2006/relationships">
  <dimension ref="A1:G41"/>
  <sheetViews>
    <sheetView workbookViewId="0" topLeftCell="A20">
      <selection activeCell="C12" sqref="C12"/>
    </sheetView>
  </sheetViews>
  <sheetFormatPr defaultColWidth="9.140625" defaultRowHeight="12.75"/>
  <cols>
    <col min="1" max="1" width="48.421875" style="24" customWidth="1"/>
    <col min="2" max="2" width="11.8515625" style="24" customWidth="1"/>
    <col min="3" max="3" width="12.7109375" style="24" customWidth="1"/>
    <col min="4" max="4" width="10.8515625" style="24" customWidth="1"/>
    <col min="5" max="5" width="12.421875" style="24" customWidth="1"/>
    <col min="6" max="6" width="12.8515625" style="24" customWidth="1"/>
    <col min="7" max="16384" width="9.140625" style="24" customWidth="1"/>
  </cols>
  <sheetData>
    <row r="1" spans="1:6" ht="15.75">
      <c r="A1" s="43" t="s">
        <v>298</v>
      </c>
      <c r="B1" s="57"/>
      <c r="C1" s="56"/>
      <c r="D1" s="57"/>
      <c r="E1" s="57"/>
      <c r="F1" s="190" t="s">
        <v>345</v>
      </c>
    </row>
    <row r="2" spans="1:7" ht="15.75">
      <c r="A2" s="44" t="s">
        <v>124</v>
      </c>
      <c r="B2" s="57"/>
      <c r="C2" s="56"/>
      <c r="D2" s="57"/>
      <c r="E2" s="57"/>
      <c r="F2" s="57"/>
      <c r="G2" s="25"/>
    </row>
    <row r="3" spans="2:6" ht="12.75">
      <c r="B3" s="57"/>
      <c r="C3" s="57"/>
      <c r="D3" s="57"/>
      <c r="E3" s="57"/>
      <c r="F3" s="57"/>
    </row>
    <row r="4" spans="1:6" ht="12.75">
      <c r="A4" s="21"/>
      <c r="B4" s="57"/>
      <c r="C4" s="57"/>
      <c r="D4" s="57"/>
      <c r="E4" s="57"/>
      <c r="F4" s="57"/>
    </row>
    <row r="5" spans="1:6" ht="38.25">
      <c r="A5" s="208" t="s">
        <v>141</v>
      </c>
      <c r="B5" s="163" t="s">
        <v>67</v>
      </c>
      <c r="C5" s="163" t="s">
        <v>68</v>
      </c>
      <c r="D5" s="163" t="s">
        <v>61</v>
      </c>
      <c r="E5" s="163" t="s">
        <v>65</v>
      </c>
      <c r="F5" s="163" t="s">
        <v>122</v>
      </c>
    </row>
    <row r="6" spans="2:6" ht="12.75">
      <c r="B6" s="23"/>
      <c r="D6" s="23"/>
      <c r="E6" s="23"/>
      <c r="F6" s="23"/>
    </row>
    <row r="7" spans="1:6" ht="12.75">
      <c r="A7" s="162" t="s">
        <v>127</v>
      </c>
      <c r="B7" s="23"/>
      <c r="D7" s="23"/>
      <c r="E7" s="23"/>
      <c r="F7" s="23"/>
    </row>
    <row r="8" spans="1:6" ht="12.75">
      <c r="A8" s="41" t="s">
        <v>3</v>
      </c>
      <c r="B8" s="58"/>
      <c r="C8" s="58"/>
      <c r="D8" s="58"/>
      <c r="E8" s="58"/>
      <c r="F8" s="58"/>
    </row>
    <row r="9" spans="1:6" ht="12.75">
      <c r="A9" s="41" t="s">
        <v>63</v>
      </c>
      <c r="B9" s="26">
        <v>27166</v>
      </c>
      <c r="C9" s="26">
        <v>36792</v>
      </c>
      <c r="D9" s="26">
        <v>5981</v>
      </c>
      <c r="E9" s="26">
        <v>6039</v>
      </c>
      <c r="F9" s="26">
        <f>SUM(B9:E9)</f>
        <v>75978</v>
      </c>
    </row>
    <row r="10" spans="1:6" ht="14.25">
      <c r="A10" s="41" t="s">
        <v>120</v>
      </c>
      <c r="B10" s="26">
        <v>68450</v>
      </c>
      <c r="C10" s="26">
        <v>98021</v>
      </c>
      <c r="D10" s="26">
        <v>5832</v>
      </c>
      <c r="E10" s="26">
        <v>30228</v>
      </c>
      <c r="F10" s="26">
        <f>SUM(B10:E10)</f>
        <v>202531</v>
      </c>
    </row>
    <row r="11" spans="1:6" ht="12.75">
      <c r="A11" s="41" t="s">
        <v>163</v>
      </c>
      <c r="B11" s="26">
        <v>13605</v>
      </c>
      <c r="C11" s="26">
        <v>0</v>
      </c>
      <c r="D11" s="26">
        <v>0</v>
      </c>
      <c r="E11" s="26">
        <v>0</v>
      </c>
      <c r="F11" s="26">
        <f>SUM(B11:E11)</f>
        <v>13605</v>
      </c>
    </row>
    <row r="12" spans="1:6" ht="12.75">
      <c r="A12" s="41"/>
      <c r="B12" s="59"/>
      <c r="C12" s="59"/>
      <c r="D12" s="59"/>
      <c r="E12" s="59"/>
      <c r="F12" s="59"/>
    </row>
    <row r="13" spans="1:6" s="105" customFormat="1" ht="12.75">
      <c r="A13" s="21" t="s">
        <v>90</v>
      </c>
      <c r="B13" s="101">
        <f>SUM(B9:B12)</f>
        <v>109221</v>
      </c>
      <c r="C13" s="101">
        <f>SUM(C9:C12)</f>
        <v>134813</v>
      </c>
      <c r="D13" s="101">
        <f>SUM(D9:D12)</f>
        <v>11813</v>
      </c>
      <c r="E13" s="101">
        <f>SUM(E9:E12)</f>
        <v>36267</v>
      </c>
      <c r="F13" s="101">
        <f>SUM(B13:E13)</f>
        <v>292114</v>
      </c>
    </row>
    <row r="14" spans="1:6" ht="12.75">
      <c r="A14" s="41" t="s">
        <v>3</v>
      </c>
      <c r="B14" s="58"/>
      <c r="C14" s="58"/>
      <c r="D14" s="58"/>
      <c r="E14" s="58"/>
      <c r="F14" s="58"/>
    </row>
    <row r="15" spans="1:6" ht="12.75">
      <c r="A15" s="41" t="s">
        <v>11</v>
      </c>
      <c r="B15" s="26">
        <v>-65061</v>
      </c>
      <c r="C15" s="26">
        <v>-95517</v>
      </c>
      <c r="D15" s="26">
        <v>-7096</v>
      </c>
      <c r="E15" s="26">
        <v>-33995</v>
      </c>
      <c r="F15" s="26">
        <f>SUM(B15:E15)</f>
        <v>-201669</v>
      </c>
    </row>
    <row r="16" spans="1:6" ht="12.75">
      <c r="A16" s="41" t="s">
        <v>188</v>
      </c>
      <c r="B16" s="26">
        <v>-2747</v>
      </c>
      <c r="C16" s="26">
        <v>-3183</v>
      </c>
      <c r="D16" s="26">
        <v>-451</v>
      </c>
      <c r="E16" s="26">
        <v>-777</v>
      </c>
      <c r="F16" s="26">
        <f>SUM(B16:E16)</f>
        <v>-7158</v>
      </c>
    </row>
    <row r="17" spans="1:6" ht="12.75">
      <c r="A17" s="41" t="s">
        <v>13</v>
      </c>
      <c r="B17" s="28">
        <v>-7286</v>
      </c>
      <c r="C17" s="28">
        <v>-1436</v>
      </c>
      <c r="D17" s="28">
        <v>-222</v>
      </c>
      <c r="E17" s="28">
        <v>0</v>
      </c>
      <c r="F17" s="28">
        <f>SUM(B17:E17)</f>
        <v>-8944</v>
      </c>
    </row>
    <row r="18" spans="1:6" s="105" customFormat="1" ht="12.75">
      <c r="A18" s="32" t="s">
        <v>121</v>
      </c>
      <c r="B18" s="101">
        <f>SUM(B13:B17)</f>
        <v>34127</v>
      </c>
      <c r="C18" s="101">
        <f>SUM(C13:C17)</f>
        <v>34677</v>
      </c>
      <c r="D18" s="101">
        <f>SUM(D13:D17)</f>
        <v>4044</v>
      </c>
      <c r="E18" s="101">
        <f>SUM(E13:E17)</f>
        <v>1495</v>
      </c>
      <c r="F18" s="101">
        <f>SUM(B18:E18)</f>
        <v>74343</v>
      </c>
    </row>
    <row r="19" spans="1:6" ht="12.75">
      <c r="A19" s="41"/>
      <c r="B19" s="58"/>
      <c r="C19" s="58"/>
      <c r="D19" s="58"/>
      <c r="E19" s="58"/>
      <c r="F19" s="58"/>
    </row>
    <row r="20" spans="1:6" ht="12.75">
      <c r="A20" s="41" t="s">
        <v>14</v>
      </c>
      <c r="B20" s="26">
        <v>100</v>
      </c>
      <c r="C20" s="26">
        <v>0</v>
      </c>
      <c r="D20" s="26">
        <v>-55</v>
      </c>
      <c r="E20" s="26">
        <v>88</v>
      </c>
      <c r="F20" s="26">
        <f>SUM(B20:E20)</f>
        <v>133</v>
      </c>
    </row>
    <row r="21" spans="1:6" ht="12.75">
      <c r="A21" s="41" t="s">
        <v>189</v>
      </c>
      <c r="B21" s="26">
        <v>-19403</v>
      </c>
      <c r="C21" s="26">
        <v>-11920</v>
      </c>
      <c r="D21" s="26">
        <v>77</v>
      </c>
      <c r="E21" s="26">
        <v>-3264</v>
      </c>
      <c r="F21" s="26">
        <f>SUM(B21:E21)</f>
        <v>-34510</v>
      </c>
    </row>
    <row r="22" spans="1:6" ht="12.75">
      <c r="A22" s="41"/>
      <c r="B22" s="59"/>
      <c r="C22" s="59"/>
      <c r="D22" s="59"/>
      <c r="E22" s="59"/>
      <c r="F22" s="59"/>
    </row>
    <row r="23" spans="1:6" s="105" customFormat="1" ht="12.75">
      <c r="A23" s="32" t="s">
        <v>92</v>
      </c>
      <c r="B23" s="101">
        <f>SUM(B18:B22)</f>
        <v>14824</v>
      </c>
      <c r="C23" s="101">
        <f>SUM(C18:C22)</f>
        <v>22757</v>
      </c>
      <c r="D23" s="101">
        <f>SUM(D18:D22)</f>
        <v>4066</v>
      </c>
      <c r="E23" s="101">
        <f>SUM(E18:E22)</f>
        <v>-1681</v>
      </c>
      <c r="F23" s="101">
        <f>SUM(B23:E23)</f>
        <v>39966</v>
      </c>
    </row>
    <row r="24" spans="1:6" ht="12.75">
      <c r="A24" s="22" t="s">
        <v>47</v>
      </c>
      <c r="B24" s="26">
        <v>-10563</v>
      </c>
      <c r="C24" s="26">
        <v>-5540</v>
      </c>
      <c r="D24" s="26">
        <v>-601</v>
      </c>
      <c r="E24" s="26">
        <v>-947</v>
      </c>
      <c r="F24" s="26">
        <f>SUM(B24:E24)</f>
        <v>-17651</v>
      </c>
    </row>
    <row r="25" spans="1:6" ht="12.75">
      <c r="A25" s="22" t="s">
        <v>193</v>
      </c>
      <c r="B25" s="26">
        <v>0</v>
      </c>
      <c r="C25" s="26">
        <v>0</v>
      </c>
      <c r="D25" s="26">
        <v>-758</v>
      </c>
      <c r="E25" s="26">
        <v>0</v>
      </c>
      <c r="F25" s="26">
        <f>SUM(B25:E25)</f>
        <v>-758</v>
      </c>
    </row>
    <row r="26" spans="1:6" ht="12.75">
      <c r="A26" s="41"/>
      <c r="B26" s="34"/>
      <c r="C26" s="34"/>
      <c r="D26" s="34"/>
      <c r="E26" s="34"/>
      <c r="F26" s="34"/>
    </row>
    <row r="27" spans="1:6" ht="13.5" thickBot="1">
      <c r="A27" s="32" t="s">
        <v>93</v>
      </c>
      <c r="B27" s="104">
        <f>SUM(B23:B26)</f>
        <v>4261</v>
      </c>
      <c r="C27" s="104">
        <f>SUM(C23:C26)</f>
        <v>17217</v>
      </c>
      <c r="D27" s="104">
        <f>SUM(D23:D26)</f>
        <v>2707</v>
      </c>
      <c r="E27" s="104">
        <f>SUM(E23:E26)</f>
        <v>-2628</v>
      </c>
      <c r="F27" s="104">
        <f>SUM(B27:E27)</f>
        <v>21557</v>
      </c>
    </row>
    <row r="28" spans="1:6" ht="13.5" thickTop="1">
      <c r="A28" s="41"/>
      <c r="B28" s="34"/>
      <c r="C28" s="34"/>
      <c r="D28" s="34"/>
      <c r="E28" s="34"/>
      <c r="F28" s="60"/>
    </row>
    <row r="29" spans="1:6" ht="12.75">
      <c r="A29" s="41"/>
      <c r="B29" s="34"/>
      <c r="C29" s="34"/>
      <c r="D29" s="34"/>
      <c r="E29" s="34"/>
      <c r="F29" s="60"/>
    </row>
    <row r="30" spans="1:6" ht="12.75">
      <c r="A30" s="41"/>
      <c r="B30" s="34"/>
      <c r="C30" s="34"/>
      <c r="D30" s="34"/>
      <c r="E30" s="34"/>
      <c r="F30" s="60"/>
    </row>
    <row r="31" spans="1:6" ht="12.75">
      <c r="A31" s="21" t="s">
        <v>135</v>
      </c>
      <c r="B31" s="34"/>
      <c r="C31" s="34"/>
      <c r="D31" s="34"/>
      <c r="E31" s="34"/>
      <c r="F31" s="60"/>
    </row>
    <row r="32" spans="1:6" ht="12.75">
      <c r="A32" s="41"/>
      <c r="B32" s="34"/>
      <c r="C32" s="34"/>
      <c r="D32" s="34"/>
      <c r="E32" s="34"/>
      <c r="F32" s="60"/>
    </row>
    <row r="33" spans="1:6" ht="12.75">
      <c r="A33" s="41" t="s">
        <v>191</v>
      </c>
      <c r="B33" s="106">
        <v>62.1</v>
      </c>
      <c r="C33" s="106">
        <v>73.2</v>
      </c>
      <c r="D33" s="106">
        <v>63.9</v>
      </c>
      <c r="E33" s="106">
        <v>95.9</v>
      </c>
      <c r="F33" s="106">
        <v>71.5</v>
      </c>
    </row>
    <row r="34" spans="1:6" ht="12.75">
      <c r="A34" s="41" t="s">
        <v>192</v>
      </c>
      <c r="B34" s="106">
        <v>39</v>
      </c>
      <c r="C34" s="106">
        <v>49</v>
      </c>
      <c r="D34" s="106">
        <v>36.6</v>
      </c>
      <c r="E34" s="106">
        <v>56.2</v>
      </c>
      <c r="F34" s="106">
        <v>45.6</v>
      </c>
    </row>
    <row r="35" spans="1:6" ht="12.75">
      <c r="A35" s="41" t="s">
        <v>89</v>
      </c>
      <c r="B35" s="27">
        <v>2975</v>
      </c>
      <c r="C35" s="27">
        <v>1595</v>
      </c>
      <c r="D35" s="27">
        <v>246</v>
      </c>
      <c r="E35" s="27">
        <v>747</v>
      </c>
      <c r="F35" s="27">
        <f>SUM(B35:E35)</f>
        <v>5563</v>
      </c>
    </row>
    <row r="36" spans="1:6" ht="12.75">
      <c r="A36" s="41"/>
      <c r="B36" s="34"/>
      <c r="C36" s="34"/>
      <c r="D36" s="34"/>
      <c r="E36" s="34"/>
      <c r="F36" s="60"/>
    </row>
    <row r="37" spans="1:6" ht="12.75">
      <c r="A37" s="41"/>
      <c r="B37" s="34"/>
      <c r="C37" s="34"/>
      <c r="D37" s="34"/>
      <c r="E37" s="34"/>
      <c r="F37" s="60"/>
    </row>
    <row r="38" spans="1:6" ht="12.75">
      <c r="A38" s="45" t="s">
        <v>98</v>
      </c>
      <c r="B38" s="57"/>
      <c r="C38" s="57"/>
      <c r="D38" s="57"/>
      <c r="E38" s="57"/>
      <c r="F38" s="57"/>
    </row>
    <row r="39" ht="14.25">
      <c r="A39" s="42" t="s">
        <v>126</v>
      </c>
    </row>
    <row r="40" ht="14.25">
      <c r="A40" s="42"/>
    </row>
    <row r="41" ht="14.25">
      <c r="A41" s="42"/>
    </row>
  </sheetData>
  <hyperlinks>
    <hyperlink ref="F1" location="Index!A1" display="Back to index"/>
  </hyperlink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44"/>
  <sheetViews>
    <sheetView workbookViewId="0" topLeftCell="A24">
      <selection activeCell="G1" sqref="G1"/>
    </sheetView>
  </sheetViews>
  <sheetFormatPr defaultColWidth="9.140625" defaultRowHeight="12.75"/>
  <cols>
    <col min="1" max="1" width="42.28125" style="24" customWidth="1"/>
    <col min="2" max="2" width="14.140625" style="24" customWidth="1"/>
    <col min="3" max="3" width="13.00390625" style="24" customWidth="1"/>
    <col min="4" max="4" width="14.57421875" style="24" customWidth="1"/>
    <col min="5" max="5" width="12.7109375" style="24" customWidth="1"/>
    <col min="6" max="6" width="12.8515625" style="24" customWidth="1"/>
    <col min="7" max="7" width="11.7109375" style="24" customWidth="1"/>
    <col min="8" max="16384" width="9.140625" style="24" customWidth="1"/>
  </cols>
  <sheetData>
    <row r="1" spans="1:7" ht="26.25">
      <c r="A1" s="43" t="s">
        <v>305</v>
      </c>
      <c r="B1" s="56"/>
      <c r="C1" s="57"/>
      <c r="D1" s="57"/>
      <c r="E1" s="57"/>
      <c r="F1" s="57"/>
      <c r="G1" s="190" t="s">
        <v>345</v>
      </c>
    </row>
    <row r="2" spans="1:7" ht="15.75">
      <c r="A2" s="43"/>
      <c r="B2" s="56"/>
      <c r="C2" s="57"/>
      <c r="D2" s="57"/>
      <c r="E2" s="57"/>
      <c r="F2" s="57"/>
      <c r="G2" s="25"/>
    </row>
    <row r="3" spans="1:7" ht="15.75">
      <c r="A3" s="44" t="s">
        <v>123</v>
      </c>
      <c r="B3" s="56"/>
      <c r="C3" s="57"/>
      <c r="D3" s="57"/>
      <c r="E3" s="57"/>
      <c r="F3" s="57"/>
      <c r="G3" s="57"/>
    </row>
    <row r="4" spans="1:7" ht="12.75">
      <c r="A4" s="21"/>
      <c r="B4" s="57"/>
      <c r="C4" s="57"/>
      <c r="D4" s="57"/>
      <c r="E4" s="57"/>
      <c r="F4" s="57"/>
      <c r="G4" s="57"/>
    </row>
    <row r="5" spans="1:7" ht="51">
      <c r="A5" s="208" t="s">
        <v>141</v>
      </c>
      <c r="B5" s="163" t="s">
        <v>64</v>
      </c>
      <c r="C5" s="163" t="s">
        <v>52</v>
      </c>
      <c r="D5" s="163" t="s">
        <v>66</v>
      </c>
      <c r="E5" s="163" t="s">
        <v>62</v>
      </c>
      <c r="F5" s="163" t="s">
        <v>139</v>
      </c>
      <c r="G5" s="163" t="s">
        <v>122</v>
      </c>
    </row>
    <row r="6" spans="1:7" ht="12.75">
      <c r="A6" s="40"/>
      <c r="B6" s="23"/>
      <c r="C6" s="23"/>
      <c r="D6" s="23"/>
      <c r="E6" s="23"/>
      <c r="F6" s="23"/>
      <c r="G6" s="23"/>
    </row>
    <row r="7" spans="1:7" ht="12.75">
      <c r="A7" s="21" t="s">
        <v>136</v>
      </c>
      <c r="B7" s="57"/>
      <c r="C7" s="57"/>
      <c r="D7" s="57"/>
      <c r="E7" s="57"/>
      <c r="F7" s="57"/>
      <c r="G7" s="57"/>
    </row>
    <row r="8" spans="1:7" ht="12.75">
      <c r="A8" s="41"/>
      <c r="B8" s="57"/>
      <c r="C8" s="57"/>
      <c r="D8" s="57"/>
      <c r="E8" s="57"/>
      <c r="F8" s="57"/>
      <c r="G8" s="57"/>
    </row>
    <row r="9" spans="1:7" ht="14.25">
      <c r="A9" s="41" t="s">
        <v>90</v>
      </c>
      <c r="B9" s="26">
        <v>30668</v>
      </c>
      <c r="C9" s="26">
        <v>81362</v>
      </c>
      <c r="D9" s="26">
        <v>49243</v>
      </c>
      <c r="E9" s="159" t="s">
        <v>363</v>
      </c>
      <c r="F9" s="26">
        <v>33321</v>
      </c>
      <c r="G9" s="26">
        <f>SUM(B9:F9)</f>
        <v>194594</v>
      </c>
    </row>
    <row r="10" spans="1:7" ht="12.75">
      <c r="A10" s="24" t="s">
        <v>11</v>
      </c>
      <c r="B10" s="26">
        <v>-32215</v>
      </c>
      <c r="C10" s="26">
        <v>-55804</v>
      </c>
      <c r="D10" s="26">
        <v>-27801</v>
      </c>
      <c r="E10" s="26">
        <v>-32447</v>
      </c>
      <c r="F10" s="26">
        <v>-45459</v>
      </c>
      <c r="G10" s="26">
        <f>SUM(B10:F10)</f>
        <v>-193726</v>
      </c>
    </row>
    <row r="11" spans="1:7" ht="12.75">
      <c r="A11" s="24" t="s">
        <v>188</v>
      </c>
      <c r="B11" s="26">
        <v>-490</v>
      </c>
      <c r="C11" s="26">
        <v>-1824</v>
      </c>
      <c r="D11" s="26">
        <v>-470</v>
      </c>
      <c r="E11" s="26">
        <v>-232</v>
      </c>
      <c r="F11" s="26">
        <v>-3540</v>
      </c>
      <c r="G11" s="26">
        <f>SUM(B11:F11)</f>
        <v>-6556</v>
      </c>
    </row>
    <row r="12" spans="1:7" ht="12.75">
      <c r="A12" s="24" t="s">
        <v>13</v>
      </c>
      <c r="B12" s="26">
        <v>-589</v>
      </c>
      <c r="C12" s="26">
        <v>-3840</v>
      </c>
      <c r="D12" s="26">
        <v>-2373</v>
      </c>
      <c r="E12" s="26">
        <v>-40</v>
      </c>
      <c r="F12" s="26">
        <v>-763</v>
      </c>
      <c r="G12" s="26">
        <f>SUM(B12:F12)</f>
        <v>-7605</v>
      </c>
    </row>
    <row r="13" spans="1:7" ht="12.75">
      <c r="A13" s="41"/>
      <c r="B13" s="26"/>
      <c r="C13" s="58"/>
      <c r="D13" s="58"/>
      <c r="E13" s="58"/>
      <c r="F13" s="58"/>
      <c r="G13" s="58"/>
    </row>
    <row r="14" spans="1:7" ht="26.25" thickBot="1">
      <c r="A14" s="46" t="s">
        <v>125</v>
      </c>
      <c r="B14" s="104">
        <f>SUM(B9:B13)</f>
        <v>-2626</v>
      </c>
      <c r="C14" s="104">
        <f>SUM(C9:C13)</f>
        <v>19894</v>
      </c>
      <c r="D14" s="104">
        <f>SUM(D9:D13)</f>
        <v>18599</v>
      </c>
      <c r="E14" s="104">
        <v>29117</v>
      </c>
      <c r="F14" s="104">
        <f>SUM(F9:F13)</f>
        <v>-16441</v>
      </c>
      <c r="G14" s="104">
        <f>SUM(B14:F14)</f>
        <v>48543</v>
      </c>
    </row>
    <row r="15" spans="1:7" ht="13.5" thickTop="1">
      <c r="A15" s="41"/>
      <c r="B15" s="26"/>
      <c r="C15" s="26"/>
      <c r="D15" s="26"/>
      <c r="E15" s="26"/>
      <c r="F15" s="26"/>
      <c r="G15" s="26"/>
    </row>
    <row r="16" spans="1:7" ht="14.25">
      <c r="A16" s="41" t="s">
        <v>194</v>
      </c>
      <c r="B16" s="107">
        <v>106.6</v>
      </c>
      <c r="C16" s="107">
        <v>70.8</v>
      </c>
      <c r="D16" s="107">
        <v>57.4</v>
      </c>
      <c r="E16" s="159" t="s">
        <v>364</v>
      </c>
      <c r="F16" s="107">
        <v>147</v>
      </c>
      <c r="G16" s="107">
        <v>78.1</v>
      </c>
    </row>
    <row r="17" spans="1:7" ht="12.75">
      <c r="A17" s="41" t="s">
        <v>195</v>
      </c>
      <c r="B17" s="107">
        <v>71.5</v>
      </c>
      <c r="C17" s="107">
        <v>46.2</v>
      </c>
      <c r="D17" s="107">
        <v>36.2</v>
      </c>
      <c r="E17" s="107">
        <v>34</v>
      </c>
      <c r="F17" s="107">
        <v>90.3</v>
      </c>
      <c r="G17" s="107">
        <v>50.1</v>
      </c>
    </row>
    <row r="18" spans="1:7" ht="12.75">
      <c r="A18" s="41"/>
      <c r="B18" s="26"/>
      <c r="C18" s="26"/>
      <c r="D18" s="26"/>
      <c r="E18" s="26"/>
      <c r="F18" s="26"/>
      <c r="G18" s="26"/>
    </row>
    <row r="19" spans="1:7" ht="12.75">
      <c r="A19" s="41"/>
      <c r="B19" s="26"/>
      <c r="C19" s="26"/>
      <c r="D19" s="26"/>
      <c r="E19" s="26"/>
      <c r="F19" s="26"/>
      <c r="G19" s="26"/>
    </row>
    <row r="22" spans="1:7" ht="15.75">
      <c r="A22" s="44" t="s">
        <v>362</v>
      </c>
      <c r="B22" s="56"/>
      <c r="C22" s="57"/>
      <c r="D22" s="57"/>
      <c r="E22" s="57"/>
      <c r="F22" s="57"/>
      <c r="G22" s="57"/>
    </row>
    <row r="23" spans="1:7" ht="12.75">
      <c r="A23" s="21"/>
      <c r="B23" s="57"/>
      <c r="C23" s="57"/>
      <c r="D23" s="57"/>
      <c r="E23" s="57"/>
      <c r="F23" s="57"/>
      <c r="G23" s="57"/>
    </row>
    <row r="24" spans="1:7" ht="51">
      <c r="A24" s="208" t="s">
        <v>141</v>
      </c>
      <c r="B24" s="163" t="s">
        <v>64</v>
      </c>
      <c r="C24" s="163" t="s">
        <v>52</v>
      </c>
      <c r="D24" s="163" t="s">
        <v>66</v>
      </c>
      <c r="E24" s="163" t="s">
        <v>62</v>
      </c>
      <c r="F24" s="163" t="s">
        <v>139</v>
      </c>
      <c r="G24" s="163" t="s">
        <v>122</v>
      </c>
    </row>
    <row r="25" spans="2:7" ht="12.75">
      <c r="B25" s="23"/>
      <c r="C25" s="23"/>
      <c r="D25" s="23"/>
      <c r="E25" s="23"/>
      <c r="F25" s="23"/>
      <c r="G25" s="23"/>
    </row>
    <row r="26" spans="1:7" ht="12.75">
      <c r="A26" s="40"/>
      <c r="B26" s="23"/>
      <c r="C26" s="23"/>
      <c r="D26" s="23"/>
      <c r="E26" s="23"/>
      <c r="F26" s="23"/>
      <c r="G26" s="23"/>
    </row>
    <row r="27" spans="1:7" ht="12.75">
      <c r="A27" s="21" t="s">
        <v>136</v>
      </c>
      <c r="B27" s="57"/>
      <c r="C27" s="57"/>
      <c r="D27" s="57"/>
      <c r="E27" s="57"/>
      <c r="F27" s="57"/>
      <c r="G27" s="57"/>
    </row>
    <row r="28" spans="1:7" ht="12.75">
      <c r="A28" s="41"/>
      <c r="B28" s="57"/>
      <c r="C28" s="57"/>
      <c r="D28" s="57"/>
      <c r="E28" s="57"/>
      <c r="F28" s="57"/>
      <c r="G28" s="57"/>
    </row>
    <row r="29" spans="1:7" ht="14.25">
      <c r="A29" s="41" t="s">
        <v>90</v>
      </c>
      <c r="B29" s="26">
        <v>61155</v>
      </c>
      <c r="C29" s="26">
        <v>80713</v>
      </c>
      <c r="D29" s="26">
        <v>51184</v>
      </c>
      <c r="E29" s="159" t="s">
        <v>306</v>
      </c>
      <c r="F29" s="26">
        <v>37456</v>
      </c>
      <c r="G29" s="26">
        <f>SUM(B29:F29)</f>
        <v>230508</v>
      </c>
    </row>
    <row r="30" spans="1:7" ht="12.75">
      <c r="A30" s="24" t="s">
        <v>11</v>
      </c>
      <c r="B30" s="26">
        <v>-30779</v>
      </c>
      <c r="C30" s="26">
        <v>-56913</v>
      </c>
      <c r="D30" s="26">
        <v>-23238</v>
      </c>
      <c r="E30" s="26">
        <v>-35062</v>
      </c>
      <c r="F30" s="26">
        <v>-55677</v>
      </c>
      <c r="G30" s="26">
        <f>SUM(B30:F30)</f>
        <v>-201669</v>
      </c>
    </row>
    <row r="31" spans="1:7" ht="12.75">
      <c r="A31" s="24" t="s">
        <v>188</v>
      </c>
      <c r="B31" s="26">
        <v>-442</v>
      </c>
      <c r="C31" s="26">
        <v>-1779</v>
      </c>
      <c r="D31" s="26">
        <v>-500</v>
      </c>
      <c r="E31" s="26">
        <v>-661</v>
      </c>
      <c r="F31" s="26">
        <v>-3776</v>
      </c>
      <c r="G31" s="26">
        <f>SUM(B31:F31)</f>
        <v>-7158</v>
      </c>
    </row>
    <row r="32" spans="1:7" ht="12.75">
      <c r="A32" s="24" t="s">
        <v>13</v>
      </c>
      <c r="B32" s="26">
        <v>-322</v>
      </c>
      <c r="C32" s="26">
        <v>-4210</v>
      </c>
      <c r="D32" s="26">
        <v>-729</v>
      </c>
      <c r="E32" s="26">
        <v>-8</v>
      </c>
      <c r="F32" s="26">
        <v>-3675</v>
      </c>
      <c r="G32" s="26">
        <f>SUM(B32:F32)</f>
        <v>-8944</v>
      </c>
    </row>
    <row r="33" spans="1:7" ht="12.75">
      <c r="A33" s="41"/>
      <c r="B33" s="58"/>
      <c r="C33" s="58"/>
      <c r="D33" s="58"/>
      <c r="E33" s="58"/>
      <c r="F33" s="58"/>
      <c r="G33" s="58"/>
    </row>
    <row r="34" spans="1:7" ht="26.25" thickBot="1">
      <c r="A34" s="46" t="s">
        <v>125</v>
      </c>
      <c r="B34" s="104">
        <f>SUM(B29:B33)</f>
        <v>29612</v>
      </c>
      <c r="C34" s="104">
        <f>SUM(C29:C33)</f>
        <v>17811</v>
      </c>
      <c r="D34" s="104">
        <f>SUM(D29:D33)</f>
        <v>26717</v>
      </c>
      <c r="E34" s="104">
        <v>25875</v>
      </c>
      <c r="F34" s="104">
        <f>SUM(F29:F33)</f>
        <v>-25672</v>
      </c>
      <c r="G34" s="104">
        <f>SUM(B34:F34)</f>
        <v>74343</v>
      </c>
    </row>
    <row r="35" spans="1:7" ht="13.5" thickTop="1">
      <c r="A35" s="41"/>
      <c r="B35" s="26"/>
      <c r="C35" s="26"/>
      <c r="D35" s="26"/>
      <c r="E35" s="26"/>
      <c r="F35" s="26"/>
      <c r="G35" s="26"/>
    </row>
    <row r="36" spans="1:7" ht="14.25">
      <c r="A36" s="41" t="s">
        <v>191</v>
      </c>
      <c r="B36" s="107">
        <v>51.1</v>
      </c>
      <c r="C36" s="107">
        <v>72.7</v>
      </c>
      <c r="D36" s="107">
        <v>46.4</v>
      </c>
      <c r="E36" s="159" t="s">
        <v>307</v>
      </c>
      <c r="F36" s="107">
        <v>158.7</v>
      </c>
      <c r="G36" s="107">
        <v>71.5</v>
      </c>
    </row>
    <row r="37" spans="1:7" ht="12.75">
      <c r="A37" s="41" t="s">
        <v>192</v>
      </c>
      <c r="B37" s="107">
        <v>36.3</v>
      </c>
      <c r="C37" s="107">
        <v>46.2</v>
      </c>
      <c r="D37" s="107">
        <v>27.7</v>
      </c>
      <c r="E37" s="107">
        <v>36.1</v>
      </c>
      <c r="F37" s="107">
        <v>99.9</v>
      </c>
      <c r="G37" s="107">
        <v>45.6</v>
      </c>
    </row>
    <row r="40" ht="12.75">
      <c r="A40" s="105" t="s">
        <v>272</v>
      </c>
    </row>
    <row r="41" ht="14.25">
      <c r="A41" s="124" t="s">
        <v>373</v>
      </c>
    </row>
    <row r="42" ht="14.25">
      <c r="A42" s="124" t="s">
        <v>309</v>
      </c>
    </row>
    <row r="44" ht="12.75">
      <c r="A44" s="24" t="s">
        <v>308</v>
      </c>
    </row>
  </sheetData>
  <hyperlinks>
    <hyperlink ref="G1" location="Index!A1" display="Back to index"/>
  </hyperlinks>
  <printOptions/>
  <pageMargins left="0.75" right="0.75" top="1" bottom="1" header="0.5" footer="0.5"/>
  <pageSetup horizontalDpi="600" verticalDpi="600" orientation="portrait" scale="70" r:id="rId1"/>
</worksheet>
</file>

<file path=xl/worksheets/sheet13.xml><?xml version="1.0" encoding="utf-8"?>
<worksheet xmlns="http://schemas.openxmlformats.org/spreadsheetml/2006/main" xmlns:r="http://schemas.openxmlformats.org/officeDocument/2006/relationships">
  <dimension ref="A1:G32"/>
  <sheetViews>
    <sheetView workbookViewId="0" topLeftCell="A9">
      <selection activeCell="F1" sqref="F1"/>
    </sheetView>
  </sheetViews>
  <sheetFormatPr defaultColWidth="9.140625" defaultRowHeight="12.75"/>
  <cols>
    <col min="1" max="1" width="38.140625" style="35" customWidth="1"/>
    <col min="2" max="2" width="14.140625" style="35" customWidth="1"/>
    <col min="3" max="4" width="14.7109375" style="35" customWidth="1"/>
    <col min="5" max="5" width="13.421875" style="35" customWidth="1"/>
    <col min="6" max="6" width="14.8515625" style="35" customWidth="1"/>
    <col min="7" max="16384" width="9.140625" style="35" customWidth="1"/>
  </cols>
  <sheetData>
    <row r="1" spans="1:6" ht="15.75">
      <c r="A1" s="54" t="s">
        <v>310</v>
      </c>
      <c r="F1" s="190" t="s">
        <v>345</v>
      </c>
    </row>
    <row r="2" spans="1:6" ht="15.75">
      <c r="A2" s="54"/>
      <c r="F2" s="47"/>
    </row>
    <row r="3" spans="1:4" ht="15.75">
      <c r="A3" s="54" t="s">
        <v>311</v>
      </c>
      <c r="B3" s="54"/>
      <c r="C3" s="54"/>
      <c r="D3" s="54"/>
    </row>
    <row r="5" spans="1:2" ht="15.75">
      <c r="A5" s="55"/>
      <c r="B5" s="48"/>
    </row>
    <row r="7" spans="1:6" ht="12.75">
      <c r="A7" s="51" t="s">
        <v>137</v>
      </c>
      <c r="F7" s="48"/>
    </row>
    <row r="8" spans="1:6" ht="12.75">
      <c r="A8" s="48"/>
      <c r="F8" s="48"/>
    </row>
    <row r="9" spans="1:6" ht="25.5">
      <c r="A9" s="169" t="s">
        <v>141</v>
      </c>
      <c r="B9" s="164" t="s">
        <v>67</v>
      </c>
      <c r="C9" s="164" t="s">
        <v>68</v>
      </c>
      <c r="D9" s="164" t="s">
        <v>61</v>
      </c>
      <c r="E9" s="164" t="s">
        <v>65</v>
      </c>
      <c r="F9" s="164" t="s">
        <v>376</v>
      </c>
    </row>
    <row r="10" spans="1:6" ht="12.75">
      <c r="A10" s="87" t="s">
        <v>64</v>
      </c>
      <c r="B10" s="36">
        <v>1980</v>
      </c>
      <c r="C10" s="36">
        <v>-1391</v>
      </c>
      <c r="D10" s="36">
        <v>1374</v>
      </c>
      <c r="E10" s="36">
        <v>-4589</v>
      </c>
      <c r="F10" s="36">
        <f>SUM(B10:E10)</f>
        <v>-2626</v>
      </c>
    </row>
    <row r="11" spans="1:6" ht="12.75">
      <c r="A11" s="87" t="s">
        <v>374</v>
      </c>
      <c r="B11" s="36">
        <v>21000</v>
      </c>
      <c r="C11" s="36">
        <v>-2495</v>
      </c>
      <c r="D11" s="36">
        <v>94</v>
      </c>
      <c r="E11" s="36">
        <v>0</v>
      </c>
      <c r="F11" s="36">
        <f>SUM(B11:E11)</f>
        <v>18599</v>
      </c>
    </row>
    <row r="12" spans="1:6" ht="12.75">
      <c r="A12" s="87" t="s">
        <v>52</v>
      </c>
      <c r="B12" s="36">
        <v>6151</v>
      </c>
      <c r="C12" s="36">
        <v>12619</v>
      </c>
      <c r="D12" s="36">
        <v>1124</v>
      </c>
      <c r="E12" s="36">
        <v>0</v>
      </c>
      <c r="F12" s="36">
        <f>SUM(B12:E12)</f>
        <v>19894</v>
      </c>
    </row>
    <row r="13" spans="1:6" ht="12.75">
      <c r="A13" s="87" t="s">
        <v>62</v>
      </c>
      <c r="B13" s="36">
        <v>27578</v>
      </c>
      <c r="C13" s="36">
        <v>1445</v>
      </c>
      <c r="D13" s="36">
        <v>94</v>
      </c>
      <c r="E13" s="36">
        <v>0</v>
      </c>
      <c r="F13" s="36">
        <v>29117</v>
      </c>
    </row>
    <row r="14" spans="1:6" ht="12.75">
      <c r="A14" s="220" t="s">
        <v>62</v>
      </c>
      <c r="B14" s="90">
        <v>8748</v>
      </c>
      <c r="C14" s="91">
        <v>1445</v>
      </c>
      <c r="D14" s="91">
        <v>94</v>
      </c>
      <c r="E14" s="91">
        <v>0</v>
      </c>
      <c r="F14" s="221">
        <v>10287</v>
      </c>
    </row>
    <row r="15" spans="1:6" ht="12.75">
      <c r="A15" s="220" t="s">
        <v>196</v>
      </c>
      <c r="B15" s="92">
        <v>18830</v>
      </c>
      <c r="C15" s="93">
        <v>0</v>
      </c>
      <c r="D15" s="93">
        <v>0</v>
      </c>
      <c r="E15" s="93">
        <v>0</v>
      </c>
      <c r="F15" s="222">
        <v>18830</v>
      </c>
    </row>
    <row r="16" spans="1:6" ht="12.75">
      <c r="A16" s="87" t="s">
        <v>375</v>
      </c>
      <c r="B16" s="36">
        <v>-21169</v>
      </c>
      <c r="C16" s="36">
        <v>6610</v>
      </c>
      <c r="D16" s="36">
        <v>-42</v>
      </c>
      <c r="E16" s="36">
        <v>-1840</v>
      </c>
      <c r="F16" s="36">
        <f>SUM(B16:E16)</f>
        <v>-16441</v>
      </c>
    </row>
    <row r="17" spans="1:7" ht="13.5" thickBot="1">
      <c r="A17" s="48" t="s">
        <v>376</v>
      </c>
      <c r="B17" s="52">
        <f>SUM(B10:B16)-B14-B15</f>
        <v>35540</v>
      </c>
      <c r="C17" s="52">
        <f>SUM(C10:C16)-C14-C15</f>
        <v>16788</v>
      </c>
      <c r="D17" s="52">
        <f>SUM(D10:D16)-D14-D15</f>
        <v>2644</v>
      </c>
      <c r="E17" s="52">
        <f>SUM(E10:E16)-E14-E15</f>
        <v>-6429</v>
      </c>
      <c r="F17" s="52">
        <f>SUM(B17:E17)</f>
        <v>48543</v>
      </c>
      <c r="G17" s="49"/>
    </row>
    <row r="18" spans="1:6" ht="13.5" thickTop="1">
      <c r="A18" s="33"/>
      <c r="B18" s="50"/>
      <c r="C18" s="50"/>
      <c r="D18" s="50"/>
      <c r="E18" s="50"/>
      <c r="F18" s="50"/>
    </row>
    <row r="21" spans="1:6" ht="12.75">
      <c r="A21" s="51" t="s">
        <v>138</v>
      </c>
      <c r="B21" s="53"/>
      <c r="F21" s="48"/>
    </row>
    <row r="22" spans="1:6" ht="12.75">
      <c r="A22" s="48"/>
      <c r="F22" s="48"/>
    </row>
    <row r="23" spans="1:6" ht="25.5">
      <c r="A23" s="169" t="s">
        <v>141</v>
      </c>
      <c r="B23" s="164" t="s">
        <v>67</v>
      </c>
      <c r="C23" s="164" t="s">
        <v>68</v>
      </c>
      <c r="D23" s="164" t="s">
        <v>61</v>
      </c>
      <c r="E23" s="164" t="s">
        <v>65</v>
      </c>
      <c r="F23" s="164" t="s">
        <v>376</v>
      </c>
    </row>
    <row r="24" spans="1:6" ht="12.75">
      <c r="A24" s="87" t="s">
        <v>64</v>
      </c>
      <c r="B24" s="36">
        <v>10069</v>
      </c>
      <c r="C24" s="36">
        <v>17714</v>
      </c>
      <c r="D24" s="36">
        <v>2405</v>
      </c>
      <c r="E24" s="36">
        <v>-576</v>
      </c>
      <c r="F24" s="36">
        <f>SUM(B24:E24)</f>
        <v>29612</v>
      </c>
    </row>
    <row r="25" spans="1:6" ht="12.75">
      <c r="A25" s="87" t="s">
        <v>374</v>
      </c>
      <c r="B25" s="36">
        <v>22047</v>
      </c>
      <c r="C25" s="36">
        <v>4488</v>
      </c>
      <c r="D25" s="36">
        <v>182</v>
      </c>
      <c r="E25" s="36">
        <v>0</v>
      </c>
      <c r="F25" s="36">
        <f>SUM(B25:E25)</f>
        <v>26717</v>
      </c>
    </row>
    <row r="26" spans="1:6" ht="12.75">
      <c r="A26" s="87" t="s">
        <v>52</v>
      </c>
      <c r="B26" s="36">
        <v>6730</v>
      </c>
      <c r="C26" s="36">
        <v>9213</v>
      </c>
      <c r="D26" s="36">
        <v>1868</v>
      </c>
      <c r="E26" s="36">
        <v>0</v>
      </c>
      <c r="F26" s="36">
        <f>SUM(B26:E26)</f>
        <v>17811</v>
      </c>
    </row>
    <row r="27" spans="1:6" ht="12.75">
      <c r="A27" s="87" t="s">
        <v>62</v>
      </c>
      <c r="B27" s="36">
        <v>24904</v>
      </c>
      <c r="C27" s="36">
        <v>789</v>
      </c>
      <c r="D27" s="36">
        <v>182</v>
      </c>
      <c r="E27" s="36">
        <v>0</v>
      </c>
      <c r="F27" s="36">
        <v>25875</v>
      </c>
    </row>
    <row r="28" spans="1:6" ht="12.75">
      <c r="A28" s="220" t="s">
        <v>62</v>
      </c>
      <c r="B28" s="90">
        <v>11299</v>
      </c>
      <c r="C28" s="91">
        <v>789</v>
      </c>
      <c r="D28" s="91">
        <v>182</v>
      </c>
      <c r="E28" s="91">
        <v>0</v>
      </c>
      <c r="F28" s="221">
        <v>12270</v>
      </c>
    </row>
    <row r="29" spans="1:6" ht="12.75">
      <c r="A29" s="220" t="s">
        <v>196</v>
      </c>
      <c r="B29" s="92">
        <v>13605</v>
      </c>
      <c r="C29" s="93">
        <v>0</v>
      </c>
      <c r="D29" s="93">
        <v>0</v>
      </c>
      <c r="E29" s="93">
        <v>0</v>
      </c>
      <c r="F29" s="222">
        <v>13605</v>
      </c>
    </row>
    <row r="30" spans="1:6" ht="12.75">
      <c r="A30" s="87" t="s">
        <v>375</v>
      </c>
      <c r="B30" s="36">
        <v>-29623</v>
      </c>
      <c r="C30" s="36">
        <v>2473</v>
      </c>
      <c r="D30" s="36">
        <v>-593</v>
      </c>
      <c r="E30" s="36">
        <v>2071</v>
      </c>
      <c r="F30" s="36">
        <f>SUM(B30:E30)</f>
        <v>-25672</v>
      </c>
    </row>
    <row r="31" spans="1:7" ht="13.5" thickBot="1">
      <c r="A31" s="48" t="s">
        <v>376</v>
      </c>
      <c r="B31" s="52">
        <f>SUM(B24:B30)-B28-B29</f>
        <v>34127</v>
      </c>
      <c r="C31" s="52">
        <f>SUM(C24:C30)-C28-C29</f>
        <v>34677</v>
      </c>
      <c r="D31" s="52">
        <f>SUM(D24:D30)-D28-D29</f>
        <v>4044</v>
      </c>
      <c r="E31" s="52">
        <f>SUM(E24:E30)-E28-E29</f>
        <v>1495</v>
      </c>
      <c r="F31" s="52">
        <f>SUM(B31:E31)</f>
        <v>74343</v>
      </c>
      <c r="G31" s="49"/>
    </row>
    <row r="32" spans="1:6" ht="13.5" thickTop="1">
      <c r="A32" s="33"/>
      <c r="B32" s="50"/>
      <c r="C32" s="50"/>
      <c r="D32" s="50"/>
      <c r="E32" s="50"/>
      <c r="F32" s="50"/>
    </row>
  </sheetData>
  <hyperlinks>
    <hyperlink ref="F1" location="Index!A1" display="Back to index"/>
  </hyperlinks>
  <printOptions/>
  <pageMargins left="0.75" right="0.75" top="1" bottom="1" header="0.5" footer="0.5"/>
  <pageSetup horizontalDpi="600" verticalDpi="600" orientation="portrait" scale="65" r:id="rId1"/>
</worksheet>
</file>

<file path=xl/worksheets/sheet14.xml><?xml version="1.0" encoding="utf-8"?>
<worksheet xmlns="http://schemas.openxmlformats.org/spreadsheetml/2006/main" xmlns:r="http://schemas.openxmlformats.org/officeDocument/2006/relationships">
  <dimension ref="A1:E38"/>
  <sheetViews>
    <sheetView workbookViewId="0" topLeftCell="A1">
      <selection activeCell="D1" sqref="D1"/>
    </sheetView>
  </sheetViews>
  <sheetFormatPr defaultColWidth="9.140625" defaultRowHeight="12.75"/>
  <cols>
    <col min="1" max="1" width="66.28125" style="0" customWidth="1"/>
    <col min="2" max="2" width="13.421875" style="0" customWidth="1"/>
    <col min="3" max="3" width="12.57421875" style="0" customWidth="1"/>
    <col min="4" max="4" width="12.421875" style="0" customWidth="1"/>
    <col min="5" max="5" width="14.28125" style="0" customWidth="1"/>
  </cols>
  <sheetData>
    <row r="1" spans="1:4" ht="15.75">
      <c r="A1" s="62" t="s">
        <v>312</v>
      </c>
      <c r="B1" s="62"/>
      <c r="C1" s="62"/>
      <c r="D1" s="190" t="s">
        <v>345</v>
      </c>
    </row>
    <row r="2" spans="1:5" ht="12.75">
      <c r="A2" s="20"/>
      <c r="B2" s="20"/>
      <c r="C2" s="20"/>
      <c r="D2" s="20"/>
      <c r="E2" s="25"/>
    </row>
    <row r="3" spans="1:4" ht="25.5">
      <c r="A3" s="31" t="s">
        <v>86</v>
      </c>
      <c r="B3" s="31"/>
      <c r="C3" s="31"/>
      <c r="D3" s="20"/>
    </row>
    <row r="4" spans="1:4" ht="12.75">
      <c r="A4" s="20"/>
      <c r="B4" s="20"/>
      <c r="C4" s="20"/>
      <c r="D4" s="20"/>
    </row>
    <row r="5" spans="1:4" ht="12.75">
      <c r="A5" s="20"/>
      <c r="B5" s="20"/>
      <c r="C5" s="20"/>
      <c r="D5" s="20"/>
    </row>
    <row r="6" spans="1:4" ht="12.75">
      <c r="A6" s="1" t="s">
        <v>69</v>
      </c>
      <c r="B6" s="1"/>
      <c r="C6" s="1"/>
      <c r="D6" s="3"/>
    </row>
    <row r="7" ht="12.75">
      <c r="A7" s="20"/>
    </row>
    <row r="8" spans="1:4" ht="12.75">
      <c r="A8" s="1"/>
      <c r="B8" s="130" t="s">
        <v>94</v>
      </c>
      <c r="C8" s="130" t="s">
        <v>94</v>
      </c>
      <c r="D8" s="154" t="s">
        <v>2</v>
      </c>
    </row>
    <row r="9" spans="1:4" ht="12.75">
      <c r="A9" s="1"/>
      <c r="B9" s="209">
        <v>2002</v>
      </c>
      <c r="C9" s="209">
        <v>2001</v>
      </c>
      <c r="D9" s="210">
        <v>2002</v>
      </c>
    </row>
    <row r="10" spans="1:4" ht="12.75">
      <c r="A10" s="165" t="s">
        <v>140</v>
      </c>
      <c r="B10" s="166"/>
      <c r="C10" s="166"/>
      <c r="D10" s="167"/>
    </row>
    <row r="11" spans="2:3" ht="12.75">
      <c r="B11" s="20"/>
      <c r="C11" s="20"/>
    </row>
    <row r="12" spans="1:4" ht="12.75">
      <c r="A12" s="20"/>
      <c r="B12" s="20"/>
      <c r="C12" s="20"/>
      <c r="D12" s="20"/>
    </row>
    <row r="13" spans="1:4" ht="12.75">
      <c r="A13" s="20" t="s">
        <v>197</v>
      </c>
      <c r="B13" s="20">
        <v>5146721</v>
      </c>
      <c r="C13" s="20">
        <v>4006689</v>
      </c>
      <c r="D13" s="20">
        <v>4844707</v>
      </c>
    </row>
    <row r="14" spans="1:4" ht="12.75">
      <c r="A14" s="20" t="s">
        <v>70</v>
      </c>
      <c r="B14" s="93">
        <v>-1918005</v>
      </c>
      <c r="C14" s="93">
        <v>-858784</v>
      </c>
      <c r="D14" s="93">
        <v>-1530257</v>
      </c>
    </row>
    <row r="15" spans="1:4" ht="12.75">
      <c r="A15" s="20" t="s">
        <v>71</v>
      </c>
      <c r="B15" s="20">
        <f>SUM(B13:B14)</f>
        <v>3228716</v>
      </c>
      <c r="C15" s="20">
        <f>SUM(C13:C14)</f>
        <v>3147905</v>
      </c>
      <c r="D15" s="20">
        <f>SUM(D13:D14)</f>
        <v>3314450</v>
      </c>
    </row>
    <row r="16" spans="1:4" ht="12.75">
      <c r="A16" s="20" t="s">
        <v>72</v>
      </c>
      <c r="B16" s="36">
        <v>-68684</v>
      </c>
      <c r="C16" s="36">
        <v>-93261</v>
      </c>
      <c r="D16" s="36">
        <v>-73587</v>
      </c>
    </row>
    <row r="17" spans="1:4" ht="12.75">
      <c r="A17" s="20" t="s">
        <v>73</v>
      </c>
      <c r="B17" s="29">
        <f>SUM(B15:B16)</f>
        <v>3160032</v>
      </c>
      <c r="C17" s="29">
        <f>SUM(C15:C16)</f>
        <v>3054644</v>
      </c>
      <c r="D17" s="29">
        <f>SUM(D15:D16)</f>
        <v>3240863</v>
      </c>
    </row>
    <row r="18" spans="1:4" ht="12.75">
      <c r="A18" s="20"/>
      <c r="B18" s="20"/>
      <c r="C18" s="20"/>
      <c r="D18" s="20"/>
    </row>
    <row r="19" spans="1:4" ht="12.75">
      <c r="A19" s="20" t="s">
        <v>74</v>
      </c>
      <c r="B19" s="20">
        <v>7605</v>
      </c>
      <c r="C19" s="20">
        <v>8944</v>
      </c>
      <c r="D19" s="20">
        <v>14668.359609507814</v>
      </c>
    </row>
    <row r="20" spans="1:4" ht="12.75">
      <c r="A20" s="20"/>
      <c r="B20" s="20"/>
      <c r="C20" s="20"/>
      <c r="D20" s="20"/>
    </row>
    <row r="21" spans="1:4" ht="12.75">
      <c r="A21" s="20" t="s">
        <v>75</v>
      </c>
      <c r="B21" s="20">
        <v>28103</v>
      </c>
      <c r="C21" s="20">
        <v>23784</v>
      </c>
      <c r="D21" s="20">
        <v>27252</v>
      </c>
    </row>
    <row r="22" spans="1:4" ht="12.75">
      <c r="A22" s="20" t="s">
        <v>76</v>
      </c>
      <c r="B22" s="20">
        <v>39018</v>
      </c>
      <c r="C22" s="20">
        <v>34794</v>
      </c>
      <c r="D22" s="20">
        <v>36975</v>
      </c>
    </row>
    <row r="23" spans="1:4" ht="12.75">
      <c r="A23" s="20" t="s">
        <v>77</v>
      </c>
      <c r="B23" s="29">
        <f>SUM(B21:B22)</f>
        <v>67121</v>
      </c>
      <c r="C23" s="29">
        <f>SUM(C21:C22)</f>
        <v>58578</v>
      </c>
      <c r="D23" s="29">
        <f>SUM(D21:D22)</f>
        <v>64227</v>
      </c>
    </row>
    <row r="24" spans="1:4" ht="12.75">
      <c r="A24" s="20"/>
      <c r="B24" s="20"/>
      <c r="C24" s="20"/>
      <c r="D24" s="20"/>
    </row>
    <row r="25" spans="1:4" ht="12.75">
      <c r="A25" s="20" t="s">
        <v>78</v>
      </c>
      <c r="B25" s="20">
        <v>29997</v>
      </c>
      <c r="C25" s="20">
        <v>53971</v>
      </c>
      <c r="D25" s="20">
        <v>38124</v>
      </c>
    </row>
    <row r="26" spans="1:4" ht="12.75">
      <c r="A26" s="20" t="s">
        <v>79</v>
      </c>
      <c r="B26" s="36">
        <v>-10890</v>
      </c>
      <c r="C26" s="36">
        <v>-22573</v>
      </c>
      <c r="D26" s="36">
        <v>-11821</v>
      </c>
    </row>
    <row r="27" spans="1:4" ht="12.75">
      <c r="A27" s="20" t="s">
        <v>80</v>
      </c>
      <c r="B27" s="29">
        <f>SUM(B25:B26)</f>
        <v>19107</v>
      </c>
      <c r="C27" s="29">
        <f>SUM(C25:C26)</f>
        <v>31398</v>
      </c>
      <c r="D27" s="29">
        <f>SUM(D25:D26)</f>
        <v>26303</v>
      </c>
    </row>
    <row r="28" spans="1:4" ht="12.75">
      <c r="A28" s="20"/>
      <c r="B28" s="20"/>
      <c r="C28" s="20"/>
      <c r="D28" s="20"/>
    </row>
    <row r="29" spans="1:4" ht="12.75">
      <c r="A29" s="1" t="s">
        <v>81</v>
      </c>
      <c r="B29" s="1"/>
      <c r="C29" s="1"/>
      <c r="D29" s="20"/>
    </row>
    <row r="30" spans="1:4" ht="12.75">
      <c r="A30" s="20"/>
      <c r="B30" s="20"/>
      <c r="C30" s="20"/>
      <c r="D30" s="20"/>
    </row>
    <row r="31" spans="1:4" ht="12.75">
      <c r="A31" s="20" t="s">
        <v>313</v>
      </c>
      <c r="B31" s="30">
        <f>+B21/B15</f>
        <v>0.008704079268662837</v>
      </c>
      <c r="C31" s="30">
        <f>+C21/C15</f>
        <v>0.007555501198416089</v>
      </c>
      <c r="D31" s="30">
        <f>+D21/D15</f>
        <v>0.00822217864200697</v>
      </c>
    </row>
    <row r="32" spans="1:4" ht="12.75">
      <c r="A32" s="20" t="s">
        <v>82</v>
      </c>
      <c r="B32" s="30">
        <f>+B22/B17</f>
        <v>0.01234734331804235</v>
      </c>
      <c r="C32" s="30">
        <f>+C22/C17</f>
        <v>0.011390525377097954</v>
      </c>
      <c r="D32" s="30">
        <f>+D22/D17</f>
        <v>0.011408998158823746</v>
      </c>
    </row>
    <row r="33" spans="1:4" ht="12.75">
      <c r="A33" s="20" t="s">
        <v>83</v>
      </c>
      <c r="B33" s="30">
        <f>+B23/B15</f>
        <v>0.020788759370598094</v>
      </c>
      <c r="C33" s="30">
        <f>+C23/C15</f>
        <v>0.01860856664988302</v>
      </c>
      <c r="D33" s="30">
        <f>+D23/D15</f>
        <v>0.019377875665645885</v>
      </c>
    </row>
    <row r="34" spans="1:4" ht="12.75">
      <c r="A34" s="20" t="s">
        <v>84</v>
      </c>
      <c r="B34" s="30">
        <f>+B23/B25</f>
        <v>2.2375904257092376</v>
      </c>
      <c r="C34" s="30">
        <f>+C23/C25</f>
        <v>1.085360656648941</v>
      </c>
      <c r="D34" s="30">
        <f>+D23/D25</f>
        <v>1.6846868114573497</v>
      </c>
    </row>
    <row r="35" spans="1:4" ht="12.75">
      <c r="A35" s="20" t="s">
        <v>85</v>
      </c>
      <c r="B35" s="30">
        <f>+B23/B27</f>
        <v>3.5129010310357462</v>
      </c>
      <c r="C35" s="30">
        <f>+C23/C27</f>
        <v>1.8656602331358685</v>
      </c>
      <c r="D35" s="30">
        <f>+D23/D27</f>
        <v>2.4418127209823974</v>
      </c>
    </row>
    <row r="36" spans="1:4" ht="12.75">
      <c r="A36" s="20" t="s">
        <v>214</v>
      </c>
      <c r="B36" s="111">
        <f>+B25/B15</f>
        <v>0.009290690169095082</v>
      </c>
      <c r="C36" s="111">
        <f>+C25/C15</f>
        <v>0.017145053615023324</v>
      </c>
      <c r="D36" s="111">
        <f>+D25/D15</f>
        <v>0.011502360874353211</v>
      </c>
    </row>
    <row r="37" spans="1:4" ht="12.75">
      <c r="A37" s="20"/>
      <c r="B37" s="111"/>
      <c r="C37" s="111"/>
      <c r="D37" s="111"/>
    </row>
    <row r="38" spans="1:4" ht="12.75">
      <c r="A38" s="20"/>
      <c r="B38" s="111"/>
      <c r="C38" s="111"/>
      <c r="D38" s="111"/>
    </row>
  </sheetData>
  <hyperlinks>
    <hyperlink ref="D1" location="Index!A1" display="Back to index"/>
  </hyperlinks>
  <printOptions/>
  <pageMargins left="0.75" right="0.75" top="1" bottom="1" header="0.5" footer="0.5"/>
  <pageSetup horizontalDpi="600" verticalDpi="600" orientation="portrait" scale="80" r:id="rId1"/>
</worksheet>
</file>

<file path=xl/worksheets/sheet15.xml><?xml version="1.0" encoding="utf-8"?>
<worksheet xmlns="http://schemas.openxmlformats.org/spreadsheetml/2006/main" xmlns:r="http://schemas.openxmlformats.org/officeDocument/2006/relationships">
  <dimension ref="A1:D35"/>
  <sheetViews>
    <sheetView workbookViewId="0" topLeftCell="A16">
      <selection activeCell="D1" sqref="D1"/>
    </sheetView>
  </sheetViews>
  <sheetFormatPr defaultColWidth="9.140625" defaultRowHeight="12.75"/>
  <cols>
    <col min="1" max="1" width="40.140625" style="0" customWidth="1"/>
    <col min="2" max="2" width="11.421875" style="0" customWidth="1"/>
    <col min="3" max="3" width="12.00390625" style="0" customWidth="1"/>
    <col min="4" max="4" width="10.7109375" style="0" customWidth="1"/>
  </cols>
  <sheetData>
    <row r="1" spans="1:4" ht="26.25">
      <c r="A1" s="62" t="s">
        <v>377</v>
      </c>
      <c r="D1" s="190" t="s">
        <v>345</v>
      </c>
    </row>
    <row r="3" ht="12.75">
      <c r="A3" s="63"/>
    </row>
    <row r="4" spans="1:4" ht="51">
      <c r="A4" s="169" t="s">
        <v>141</v>
      </c>
      <c r="B4" s="164" t="s">
        <v>67</v>
      </c>
      <c r="C4" s="164" t="s">
        <v>198</v>
      </c>
      <c r="D4" s="164" t="s">
        <v>122</v>
      </c>
    </row>
    <row r="6" ht="12.75">
      <c r="A6" s="51" t="s">
        <v>211</v>
      </c>
    </row>
    <row r="8" spans="1:4" ht="12.75">
      <c r="A8" t="s">
        <v>199</v>
      </c>
      <c r="B8" s="69">
        <v>1825</v>
      </c>
      <c r="C8" s="69">
        <v>1931</v>
      </c>
      <c r="D8" s="69">
        <f aca="true" t="shared" si="0" ref="D8:D19">SUM(B8:C8)</f>
        <v>3756</v>
      </c>
    </row>
    <row r="9" spans="1:4" ht="12.75">
      <c r="A9" t="s">
        <v>200</v>
      </c>
      <c r="B9" s="69">
        <v>5968</v>
      </c>
      <c r="C9" s="69">
        <v>6099</v>
      </c>
      <c r="D9" s="69">
        <f t="shared" si="0"/>
        <v>12067</v>
      </c>
    </row>
    <row r="10" spans="1:4" ht="12.75">
      <c r="A10" t="s">
        <v>201</v>
      </c>
      <c r="B10" s="69">
        <v>1734</v>
      </c>
      <c r="C10" s="69">
        <v>6977</v>
      </c>
      <c r="D10" s="69">
        <f t="shared" si="0"/>
        <v>8711</v>
      </c>
    </row>
    <row r="11" spans="1:4" ht="12.75">
      <c r="A11" t="s">
        <v>202</v>
      </c>
      <c r="B11" s="71">
        <v>352</v>
      </c>
      <c r="C11" s="83">
        <v>3653</v>
      </c>
      <c r="D11" s="108">
        <f t="shared" si="0"/>
        <v>4005</v>
      </c>
    </row>
    <row r="12" spans="1:4" ht="12.75">
      <c r="A12" t="s">
        <v>203</v>
      </c>
      <c r="B12" s="72">
        <v>1382</v>
      </c>
      <c r="C12" s="70">
        <v>3324</v>
      </c>
      <c r="D12" s="109">
        <f t="shared" si="0"/>
        <v>4706</v>
      </c>
    </row>
    <row r="13" spans="1:4" ht="12.75">
      <c r="A13" t="s">
        <v>204</v>
      </c>
      <c r="B13" s="69">
        <v>0</v>
      </c>
      <c r="C13" s="69">
        <v>33</v>
      </c>
      <c r="D13" s="69">
        <f t="shared" si="0"/>
        <v>33</v>
      </c>
    </row>
    <row r="14" spans="1:4" ht="12.75">
      <c r="A14" t="s">
        <v>205</v>
      </c>
      <c r="B14" s="69">
        <v>242</v>
      </c>
      <c r="C14" s="69">
        <v>13</v>
      </c>
      <c r="D14" s="69">
        <f t="shared" si="0"/>
        <v>255</v>
      </c>
    </row>
    <row r="15" spans="1:4" ht="12.75">
      <c r="A15" t="s">
        <v>206</v>
      </c>
      <c r="B15" s="69">
        <v>0</v>
      </c>
      <c r="C15" s="69">
        <v>2</v>
      </c>
      <c r="D15" s="69">
        <f t="shared" si="0"/>
        <v>2</v>
      </c>
    </row>
    <row r="16" spans="1:4" ht="12.75">
      <c r="A16" t="s">
        <v>207</v>
      </c>
      <c r="B16" s="70">
        <v>0</v>
      </c>
      <c r="C16" s="70">
        <v>514</v>
      </c>
      <c r="D16" s="70">
        <f t="shared" si="0"/>
        <v>514</v>
      </c>
    </row>
    <row r="17" spans="1:4" ht="12.75">
      <c r="A17" t="s">
        <v>208</v>
      </c>
      <c r="B17" s="69">
        <f>SUM(B8:B16)-B11-B12</f>
        <v>9769</v>
      </c>
      <c r="C17" s="69">
        <f>SUM(C8:C16)-C11-C12</f>
        <v>15569</v>
      </c>
      <c r="D17" s="69">
        <f t="shared" si="0"/>
        <v>25338</v>
      </c>
    </row>
    <row r="18" spans="1:4" ht="12.75">
      <c r="A18" t="s">
        <v>209</v>
      </c>
      <c r="B18" s="69">
        <v>5893</v>
      </c>
      <c r="C18" s="69">
        <v>10232</v>
      </c>
      <c r="D18" s="69">
        <f t="shared" si="0"/>
        <v>16125</v>
      </c>
    </row>
    <row r="19" spans="1:4" ht="13.5" thickBot="1">
      <c r="A19" s="105" t="s">
        <v>210</v>
      </c>
      <c r="B19" s="104">
        <f>SUM(B17:B18)</f>
        <v>15662</v>
      </c>
      <c r="C19" s="104">
        <f>SUM(C17:C18)</f>
        <v>25801</v>
      </c>
      <c r="D19" s="104">
        <f t="shared" si="0"/>
        <v>41463</v>
      </c>
    </row>
    <row r="20" ht="13.5" thickTop="1"/>
    <row r="22" ht="12.75">
      <c r="A22" s="51" t="s">
        <v>212</v>
      </c>
    </row>
    <row r="24" spans="1:4" ht="12.75">
      <c r="A24" t="s">
        <v>199</v>
      </c>
      <c r="B24" s="69">
        <v>2172</v>
      </c>
      <c r="C24" s="69">
        <v>2070</v>
      </c>
      <c r="D24" s="69">
        <f aca="true" t="shared" si="1" ref="D24:D35">SUM(B24:C24)</f>
        <v>4242</v>
      </c>
    </row>
    <row r="25" spans="1:4" ht="12.75">
      <c r="A25" t="s">
        <v>200</v>
      </c>
      <c r="B25" s="69">
        <v>2595</v>
      </c>
      <c r="C25" s="69">
        <v>6889</v>
      </c>
      <c r="D25" s="69">
        <f t="shared" si="1"/>
        <v>9484</v>
      </c>
    </row>
    <row r="26" spans="1:4" ht="12.75">
      <c r="A26" t="s">
        <v>201</v>
      </c>
      <c r="B26" s="69">
        <v>1497</v>
      </c>
      <c r="C26" s="69">
        <v>9810</v>
      </c>
      <c r="D26" s="69">
        <f t="shared" si="1"/>
        <v>11307</v>
      </c>
    </row>
    <row r="27" spans="1:4" ht="12.75">
      <c r="A27" t="s">
        <v>202</v>
      </c>
      <c r="B27" s="71">
        <v>379</v>
      </c>
      <c r="C27" s="83">
        <v>5077</v>
      </c>
      <c r="D27" s="108">
        <f t="shared" si="1"/>
        <v>5456</v>
      </c>
    </row>
    <row r="28" spans="1:4" ht="12.75">
      <c r="A28" t="s">
        <v>203</v>
      </c>
      <c r="B28" s="72">
        <v>1118</v>
      </c>
      <c r="C28" s="70">
        <v>4733</v>
      </c>
      <c r="D28" s="109">
        <f t="shared" si="1"/>
        <v>5851</v>
      </c>
    </row>
    <row r="29" spans="1:4" ht="12.75">
      <c r="A29" t="s">
        <v>204</v>
      </c>
      <c r="B29" s="69">
        <v>0</v>
      </c>
      <c r="C29" s="69">
        <v>13</v>
      </c>
      <c r="D29" s="69">
        <f t="shared" si="1"/>
        <v>13</v>
      </c>
    </row>
    <row r="30" spans="1:4" ht="12.75">
      <c r="A30" t="s">
        <v>205</v>
      </c>
      <c r="B30" s="69">
        <v>204</v>
      </c>
      <c r="C30" s="69">
        <v>25</v>
      </c>
      <c r="D30" s="69">
        <f t="shared" si="1"/>
        <v>229</v>
      </c>
    </row>
    <row r="31" spans="1:4" ht="12.75">
      <c r="A31" t="s">
        <v>206</v>
      </c>
      <c r="B31" s="69">
        <v>0</v>
      </c>
      <c r="C31" s="69">
        <v>3</v>
      </c>
      <c r="D31" s="69">
        <f t="shared" si="1"/>
        <v>3</v>
      </c>
    </row>
    <row r="32" spans="1:4" ht="12.75">
      <c r="A32" t="s">
        <v>207</v>
      </c>
      <c r="B32" s="70">
        <v>134</v>
      </c>
      <c r="C32" s="70">
        <v>661</v>
      </c>
      <c r="D32" s="70">
        <f t="shared" si="1"/>
        <v>795</v>
      </c>
    </row>
    <row r="33" spans="1:4" ht="12.75">
      <c r="A33" t="s">
        <v>208</v>
      </c>
      <c r="B33" s="69">
        <f>SUM(B24:B32)-B27-B28</f>
        <v>6602</v>
      </c>
      <c r="C33" s="69">
        <f>SUM(C24:C32)-C27-C28</f>
        <v>19471</v>
      </c>
      <c r="D33" s="69">
        <f t="shared" si="1"/>
        <v>26073</v>
      </c>
    </row>
    <row r="34" spans="1:4" ht="12.75">
      <c r="A34" t="s">
        <v>209</v>
      </c>
      <c r="B34" s="69">
        <v>7588</v>
      </c>
      <c r="C34" s="69">
        <v>10058</v>
      </c>
      <c r="D34" s="69">
        <f t="shared" si="1"/>
        <v>17646</v>
      </c>
    </row>
    <row r="35" spans="1:4" ht="13.5" thickBot="1">
      <c r="A35" s="105" t="s">
        <v>210</v>
      </c>
      <c r="B35" s="104">
        <f>SUM(B33:B34)</f>
        <v>14190</v>
      </c>
      <c r="C35" s="104">
        <f>SUM(C33:C34)</f>
        <v>29529</v>
      </c>
      <c r="D35" s="104">
        <f t="shared" si="1"/>
        <v>43719</v>
      </c>
    </row>
    <row r="36" ht="13.5" thickTop="1"/>
  </sheetData>
  <hyperlinks>
    <hyperlink ref="D1" location="Index!A1" display="Back to index"/>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G1" sqref="G1"/>
    </sheetView>
  </sheetViews>
  <sheetFormatPr defaultColWidth="9.140625" defaultRowHeight="12.75"/>
  <cols>
    <col min="1" max="1" width="46.421875" style="35" customWidth="1"/>
    <col min="2" max="2" width="11.28125" style="35" bestFit="1" customWidth="1"/>
    <col min="3" max="3" width="11.28125" style="35" customWidth="1"/>
    <col min="4" max="4" width="11.28125" style="35" bestFit="1" customWidth="1"/>
    <col min="5" max="5" width="11.28125" style="35" customWidth="1"/>
    <col min="6" max="6" width="11.28125" style="35" bestFit="1" customWidth="1"/>
    <col min="7" max="7" width="11.57421875" style="35" customWidth="1"/>
    <col min="8" max="16384" width="9.140625" style="35" customWidth="1"/>
  </cols>
  <sheetData>
    <row r="1" spans="1:7" ht="26.25">
      <c r="A1" s="62" t="s">
        <v>314</v>
      </c>
      <c r="G1" s="190" t="s">
        <v>345</v>
      </c>
    </row>
    <row r="2" ht="12.75">
      <c r="A2" s="85"/>
    </row>
    <row r="3" spans="1:5" ht="12.75">
      <c r="A3" s="85"/>
      <c r="C3" s="3"/>
      <c r="E3" s="3"/>
    </row>
    <row r="4" spans="1:7" ht="12.75">
      <c r="A4" s="85"/>
      <c r="B4" s="120" t="s">
        <v>232</v>
      </c>
      <c r="C4" s="120" t="s">
        <v>170</v>
      </c>
      <c r="D4" s="120" t="s">
        <v>232</v>
      </c>
      <c r="E4" s="120" t="s">
        <v>170</v>
      </c>
      <c r="F4" s="120" t="s">
        <v>233</v>
      </c>
      <c r="G4" s="120" t="s">
        <v>170</v>
      </c>
    </row>
    <row r="5" spans="1:7" ht="12.75">
      <c r="A5" s="85"/>
      <c r="B5" s="119" t="s">
        <v>94</v>
      </c>
      <c r="C5" s="119"/>
      <c r="D5" s="119" t="s">
        <v>94</v>
      </c>
      <c r="E5" s="119"/>
      <c r="F5" s="119" t="s">
        <v>2</v>
      </c>
      <c r="G5" s="48"/>
    </row>
    <row r="6" spans="1:7" ht="12.75">
      <c r="A6" s="85"/>
      <c r="B6" s="192">
        <v>2002</v>
      </c>
      <c r="C6" s="192"/>
      <c r="D6" s="192">
        <v>2001</v>
      </c>
      <c r="E6" s="192"/>
      <c r="F6" s="192">
        <v>2002</v>
      </c>
      <c r="G6" s="48"/>
    </row>
    <row r="7" spans="1:7" ht="12.75">
      <c r="A7" s="168" t="s">
        <v>141</v>
      </c>
      <c r="B7" s="123"/>
      <c r="C7" s="123"/>
      <c r="D7" s="123"/>
      <c r="E7" s="123"/>
      <c r="F7" s="123"/>
      <c r="G7" s="169"/>
    </row>
    <row r="9" ht="12.75">
      <c r="A9" s="86"/>
    </row>
    <row r="10" spans="1:7" ht="12.75">
      <c r="A10" s="87" t="s">
        <v>63</v>
      </c>
      <c r="B10" s="36">
        <v>75347</v>
      </c>
      <c r="C10" s="94">
        <f aca="true" t="shared" si="0" ref="C10:C18">B10/$B$18</f>
        <v>0.29383067503802207</v>
      </c>
      <c r="D10" s="36">
        <v>75978</v>
      </c>
      <c r="E10" s="94">
        <f>D10/$D$18</f>
        <v>0.2600970853844732</v>
      </c>
      <c r="F10" s="36">
        <v>159117</v>
      </c>
      <c r="G10" s="94">
        <f>F10/$F$18</f>
        <v>0.25719162527417644</v>
      </c>
    </row>
    <row r="11" spans="1:7" ht="12.75">
      <c r="A11" s="88" t="s">
        <v>7</v>
      </c>
      <c r="B11" s="36">
        <v>3031</v>
      </c>
      <c r="C11" s="94">
        <f t="shared" si="0"/>
        <v>0.01181998986078072</v>
      </c>
      <c r="D11" s="36">
        <v>1724</v>
      </c>
      <c r="E11" s="94">
        <f aca="true" t="shared" si="1" ref="E11:E18">D11/$D$18</f>
        <v>0.0059018054595123826</v>
      </c>
      <c r="F11" s="36">
        <v>2008</v>
      </c>
      <c r="G11" s="94">
        <f aca="true" t="shared" si="2" ref="G11:G18">F11/$F$18</f>
        <v>0.0032456669215140195</v>
      </c>
    </row>
    <row r="12" spans="1:7" ht="14.25" customHeight="1">
      <c r="A12" s="88" t="s">
        <v>213</v>
      </c>
      <c r="B12" s="36">
        <f>SUM(B13:B14)</f>
        <v>137832</v>
      </c>
      <c r="C12" s="94">
        <f t="shared" si="0"/>
        <v>0.5375034122372577</v>
      </c>
      <c r="D12" s="36">
        <f>SUM(D13:D14)</f>
        <v>172149</v>
      </c>
      <c r="E12" s="94">
        <f t="shared" si="1"/>
        <v>0.589321292372156</v>
      </c>
      <c r="F12" s="36">
        <f>SUM(F13:F14)</f>
        <v>350218</v>
      </c>
      <c r="G12" s="94">
        <f t="shared" si="2"/>
        <v>0.5660811643021897</v>
      </c>
    </row>
    <row r="13" spans="1:7" ht="12.75">
      <c r="A13" s="89" t="s">
        <v>171</v>
      </c>
      <c r="B13" s="90">
        <v>119544</v>
      </c>
      <c r="C13" s="95">
        <f t="shared" si="0"/>
        <v>0.466185703700815</v>
      </c>
      <c r="D13" s="91">
        <v>136286</v>
      </c>
      <c r="E13" s="95">
        <f t="shared" si="1"/>
        <v>0.46655073019437615</v>
      </c>
      <c r="F13" s="91">
        <v>278317</v>
      </c>
      <c r="G13" s="96">
        <f t="shared" si="2"/>
        <v>0.44986268953935127</v>
      </c>
    </row>
    <row r="14" spans="1:7" ht="12.75">
      <c r="A14" s="89" t="s">
        <v>172</v>
      </c>
      <c r="B14" s="92">
        <v>18288</v>
      </c>
      <c r="C14" s="97">
        <f t="shared" si="0"/>
        <v>0.07131770853644269</v>
      </c>
      <c r="D14" s="93">
        <v>35863</v>
      </c>
      <c r="E14" s="97">
        <f t="shared" si="1"/>
        <v>0.1227705621777799</v>
      </c>
      <c r="F14" s="93">
        <v>71901</v>
      </c>
      <c r="G14" s="98">
        <f t="shared" si="2"/>
        <v>0.1162184747628384</v>
      </c>
    </row>
    <row r="15" spans="1:7" ht="12.75">
      <c r="A15" s="88" t="s">
        <v>169</v>
      </c>
      <c r="B15" s="36">
        <v>23307</v>
      </c>
      <c r="C15" s="94">
        <f t="shared" si="0"/>
        <v>0.0908903014467886</v>
      </c>
      <c r="D15" s="36">
        <v>8110</v>
      </c>
      <c r="E15" s="94">
        <f t="shared" si="1"/>
        <v>0.027763133571140033</v>
      </c>
      <c r="F15" s="36">
        <v>45300</v>
      </c>
      <c r="G15" s="94">
        <f t="shared" si="2"/>
        <v>0.07322146989272166</v>
      </c>
    </row>
    <row r="16" spans="1:7" ht="12.75">
      <c r="A16" s="88" t="s">
        <v>163</v>
      </c>
      <c r="B16" s="36">
        <v>18830</v>
      </c>
      <c r="C16" s="94">
        <f t="shared" si="0"/>
        <v>0.07343134578637445</v>
      </c>
      <c r="D16" s="36">
        <v>13605</v>
      </c>
      <c r="E16" s="94">
        <f t="shared" si="1"/>
        <v>0.046574282643077704</v>
      </c>
      <c r="F16" s="36">
        <v>31079</v>
      </c>
      <c r="G16" s="94">
        <f t="shared" si="2"/>
        <v>0.05023510072397122</v>
      </c>
    </row>
    <row r="17" spans="1:7" ht="12.75">
      <c r="A17" s="88" t="s">
        <v>10</v>
      </c>
      <c r="B17" s="36">
        <v>-1917</v>
      </c>
      <c r="C17" s="94">
        <f t="shared" si="0"/>
        <v>-0.00747572436922357</v>
      </c>
      <c r="D17" s="36">
        <v>20548</v>
      </c>
      <c r="E17" s="94">
        <f t="shared" si="1"/>
        <v>0.07034240056964063</v>
      </c>
      <c r="F17" s="36">
        <v>30949</v>
      </c>
      <c r="G17" s="94">
        <f t="shared" si="2"/>
        <v>0.05002497288542699</v>
      </c>
    </row>
    <row r="18" spans="1:7" ht="13.5" thickBot="1">
      <c r="A18" s="33" t="s">
        <v>90</v>
      </c>
      <c r="B18" s="52">
        <f>SUM(B10:B17)-B12</f>
        <v>256430</v>
      </c>
      <c r="C18" s="170">
        <f t="shared" si="0"/>
        <v>1</v>
      </c>
      <c r="D18" s="52">
        <f>SUM(D10:D17)-D12</f>
        <v>292114</v>
      </c>
      <c r="E18" s="170">
        <f t="shared" si="1"/>
        <v>1</v>
      </c>
      <c r="F18" s="52">
        <f>SUM(F10:F17)-F12</f>
        <v>618671</v>
      </c>
      <c r="G18" s="170">
        <f t="shared" si="2"/>
        <v>1</v>
      </c>
    </row>
    <row r="19" ht="13.5" thickTop="1">
      <c r="A19" s="33"/>
    </row>
    <row r="20" ht="12.75">
      <c r="A20" s="87"/>
    </row>
  </sheetData>
  <hyperlinks>
    <hyperlink ref="G1" location="Index!A1" display="Back to index"/>
  </hyperlinks>
  <printOptions/>
  <pageMargins left="0.75" right="0.75" top="1" bottom="1" header="0.5" footer="0.5"/>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dimension ref="A1:G24"/>
  <sheetViews>
    <sheetView workbookViewId="0" topLeftCell="A1">
      <selection activeCell="G1" sqref="G1"/>
    </sheetView>
  </sheetViews>
  <sheetFormatPr defaultColWidth="9.140625" defaultRowHeight="12.75"/>
  <cols>
    <col min="1" max="1" width="44.8515625" style="0" customWidth="1"/>
    <col min="2" max="2" width="11.57421875" style="0" customWidth="1"/>
    <col min="3" max="5" width="10.57421875" style="0" customWidth="1"/>
  </cols>
  <sheetData>
    <row r="1" spans="1:7" ht="26.25">
      <c r="A1" s="62" t="s">
        <v>315</v>
      </c>
      <c r="B1" s="62"/>
      <c r="C1" s="62"/>
      <c r="D1" s="62"/>
      <c r="E1" s="62"/>
      <c r="G1" s="190" t="s">
        <v>345</v>
      </c>
    </row>
    <row r="2" spans="1:5" ht="12.75">
      <c r="A2" s="1"/>
      <c r="B2" s="1"/>
      <c r="C2" s="1"/>
      <c r="D2" s="1"/>
      <c r="E2" s="1"/>
    </row>
    <row r="3" spans="1:6" ht="12.75">
      <c r="A3" s="1"/>
      <c r="B3" s="1"/>
      <c r="C3" s="1"/>
      <c r="D3" s="1"/>
      <c r="E3" s="1"/>
      <c r="F3" s="19"/>
    </row>
    <row r="4" spans="1:5" ht="12.75">
      <c r="A4" s="1"/>
      <c r="C4" s="3"/>
      <c r="E4" s="3"/>
    </row>
    <row r="5" spans="1:7" ht="12.75">
      <c r="A5" s="1"/>
      <c r="B5" s="128" t="s">
        <v>232</v>
      </c>
      <c r="C5" s="128" t="s">
        <v>170</v>
      </c>
      <c r="D5" s="128" t="s">
        <v>232</v>
      </c>
      <c r="E5" s="128" t="s">
        <v>170</v>
      </c>
      <c r="F5" s="128" t="s">
        <v>233</v>
      </c>
      <c r="G5" s="128" t="s">
        <v>170</v>
      </c>
    </row>
    <row r="6" spans="1:7" ht="12.75">
      <c r="A6" s="1"/>
      <c r="B6" s="130" t="s">
        <v>94</v>
      </c>
      <c r="C6" s="130"/>
      <c r="D6" s="130" t="s">
        <v>94</v>
      </c>
      <c r="E6" s="130"/>
      <c r="F6" s="130" t="s">
        <v>2</v>
      </c>
      <c r="G6" s="127"/>
    </row>
    <row r="7" spans="1:7" ht="12.75">
      <c r="A7" s="1"/>
      <c r="B7" s="209">
        <v>2002</v>
      </c>
      <c r="C7" s="209"/>
      <c r="D7" s="209">
        <v>2001</v>
      </c>
      <c r="E7" s="209"/>
      <c r="F7" s="209">
        <v>2002</v>
      </c>
      <c r="G7" s="211"/>
    </row>
    <row r="8" spans="1:7" ht="12.75">
      <c r="A8" s="165" t="s">
        <v>141</v>
      </c>
      <c r="B8" s="166"/>
      <c r="C8" s="166"/>
      <c r="D8" s="166"/>
      <c r="E8" s="166"/>
      <c r="F8" s="166"/>
      <c r="G8" s="133"/>
    </row>
    <row r="9" spans="2:5" ht="12.75">
      <c r="B9" s="2"/>
      <c r="C9" s="2"/>
      <c r="D9" s="2"/>
      <c r="E9" s="2"/>
    </row>
    <row r="10" spans="1:6" ht="12.75">
      <c r="A10" s="2"/>
      <c r="B10" s="2"/>
      <c r="C10" s="2"/>
      <c r="D10" s="2"/>
      <c r="E10" s="2"/>
      <c r="F10" s="2"/>
    </row>
    <row r="11" spans="1:7" ht="12.75">
      <c r="A11" s="99" t="s">
        <v>48</v>
      </c>
      <c r="B11" s="99">
        <v>128485</v>
      </c>
      <c r="C11" s="100">
        <f>B11/$B$17</f>
        <v>0.6632305421058609</v>
      </c>
      <c r="D11" s="99">
        <v>133286</v>
      </c>
      <c r="E11" s="100">
        <f>D11/$D$17</f>
        <v>0.6609179443441696</v>
      </c>
      <c r="F11" s="2">
        <v>275231</v>
      </c>
      <c r="G11" s="100">
        <f>F11/$F$17</f>
        <v>0.6422984385298987</v>
      </c>
    </row>
    <row r="12" spans="1:7" ht="12.75">
      <c r="A12" s="2" t="s">
        <v>49</v>
      </c>
      <c r="B12" s="2">
        <v>10889</v>
      </c>
      <c r="C12" s="100">
        <f aca="true" t="shared" si="0" ref="C12:C17">B12/$B$17</f>
        <v>0.05620825289326162</v>
      </c>
      <c r="D12" s="2">
        <v>11002</v>
      </c>
      <c r="E12" s="100">
        <f aca="true" t="shared" si="1" ref="E12:E17">D12/$D$17</f>
        <v>0.054555011206537475</v>
      </c>
      <c r="F12" s="13">
        <v>25855</v>
      </c>
      <c r="G12" s="100">
        <f aca="true" t="shared" si="2" ref="G12:G17">F12/$F$17</f>
        <v>0.060337048254704345</v>
      </c>
    </row>
    <row r="13" spans="1:7" ht="12.75">
      <c r="A13" s="2" t="s">
        <v>173</v>
      </c>
      <c r="B13" s="2">
        <v>12334</v>
      </c>
      <c r="C13" s="100">
        <f t="shared" si="0"/>
        <v>0.06366724136151058</v>
      </c>
      <c r="D13" s="2">
        <v>11920</v>
      </c>
      <c r="E13" s="100">
        <f t="shared" si="1"/>
        <v>0.059107047226134045</v>
      </c>
      <c r="F13" s="13">
        <v>31979.71547307445</v>
      </c>
      <c r="G13" s="100">
        <f t="shared" si="2"/>
        <v>0.07463011547749404</v>
      </c>
    </row>
    <row r="14" spans="1:7" ht="12.75">
      <c r="A14" s="2" t="s">
        <v>50</v>
      </c>
      <c r="B14" s="2">
        <v>35367</v>
      </c>
      <c r="C14" s="100">
        <f t="shared" si="0"/>
        <v>0.18256196896647842</v>
      </c>
      <c r="D14" s="2">
        <v>37669</v>
      </c>
      <c r="E14" s="100">
        <f t="shared" si="1"/>
        <v>0.1867871947954063</v>
      </c>
      <c r="F14" s="13">
        <v>79716.81139103005</v>
      </c>
      <c r="G14" s="100">
        <f t="shared" si="2"/>
        <v>0.18603276331896132</v>
      </c>
    </row>
    <row r="15" spans="1:7" ht="12.75">
      <c r="A15" s="2" t="s">
        <v>51</v>
      </c>
      <c r="B15" s="2">
        <v>6651</v>
      </c>
      <c r="C15" s="100">
        <f t="shared" si="0"/>
        <v>0.03433199467288851</v>
      </c>
      <c r="D15" s="2">
        <v>7791</v>
      </c>
      <c r="E15" s="100">
        <f t="shared" si="1"/>
        <v>0.03863280242775254</v>
      </c>
      <c r="F15" s="13">
        <v>15727</v>
      </c>
      <c r="G15" s="100">
        <f t="shared" si="2"/>
        <v>0.03670163441894161</v>
      </c>
    </row>
    <row r="16" spans="1:7" ht="12.75">
      <c r="A16" s="2"/>
      <c r="B16" s="2"/>
      <c r="C16" s="100"/>
      <c r="D16" s="2"/>
      <c r="E16" s="100"/>
      <c r="F16" s="2"/>
      <c r="G16" s="100"/>
    </row>
    <row r="17" spans="1:7" ht="13.5" thickBot="1">
      <c r="A17" s="21" t="s">
        <v>11</v>
      </c>
      <c r="B17" s="171">
        <f>SUM(B11:B15)</f>
        <v>193726</v>
      </c>
      <c r="C17" s="172">
        <f t="shared" si="0"/>
        <v>1</v>
      </c>
      <c r="D17" s="171">
        <f>SUM(D11:D15)</f>
        <v>201668</v>
      </c>
      <c r="E17" s="172">
        <f t="shared" si="1"/>
        <v>1</v>
      </c>
      <c r="F17" s="171">
        <f>SUM(F11:F16)</f>
        <v>428509.5268641045</v>
      </c>
      <c r="G17" s="172">
        <f t="shared" si="2"/>
        <v>1</v>
      </c>
    </row>
    <row r="18" spans="1:6" ht="13.5" thickTop="1">
      <c r="A18" s="2"/>
      <c r="B18" s="2" t="s">
        <v>3</v>
      </c>
      <c r="C18" s="2"/>
      <c r="D18" s="2"/>
      <c r="E18" s="2"/>
      <c r="F18" s="2"/>
    </row>
    <row r="19" spans="1:6" ht="12.75">
      <c r="A19" s="2"/>
      <c r="B19" s="2"/>
      <c r="C19" s="2"/>
      <c r="D19" s="2"/>
      <c r="E19" s="2"/>
      <c r="F19" s="13"/>
    </row>
    <row r="20" spans="1:6" ht="12.75">
      <c r="A20" s="2"/>
      <c r="B20" s="2"/>
      <c r="C20" s="2"/>
      <c r="D20" s="2"/>
      <c r="E20" s="2"/>
      <c r="F20" s="2"/>
    </row>
    <row r="21" spans="1:6" ht="12.75">
      <c r="A21" s="2"/>
      <c r="B21" s="2"/>
      <c r="C21" s="2"/>
      <c r="D21" s="2"/>
      <c r="E21" s="2"/>
      <c r="F21" s="2"/>
    </row>
    <row r="22" spans="1:6" ht="12.75">
      <c r="A22" s="2"/>
      <c r="B22" s="2"/>
      <c r="C22" s="2"/>
      <c r="D22" s="2"/>
      <c r="E22" s="2"/>
      <c r="F22" s="2"/>
    </row>
    <row r="23" spans="1:6" ht="12.75">
      <c r="A23" s="2"/>
      <c r="B23" s="2"/>
      <c r="C23" s="2"/>
      <c r="D23" s="2"/>
      <c r="E23" s="2"/>
      <c r="F23" s="2"/>
    </row>
    <row r="24" spans="1:6" ht="12.75">
      <c r="A24" s="2"/>
      <c r="B24" s="2"/>
      <c r="C24" s="2"/>
      <c r="D24" s="2"/>
      <c r="E24" s="2"/>
      <c r="F24" s="2"/>
    </row>
  </sheetData>
  <hyperlinks>
    <hyperlink ref="G1" location="Index!A1" display="Back to index"/>
  </hyperlinks>
  <printOptions/>
  <pageMargins left="0.75" right="0.75" top="1" bottom="1" header="0.5" footer="0.5"/>
  <pageSetup horizontalDpi="600" verticalDpi="600" orientation="portrait" scale="80" r:id="rId1"/>
</worksheet>
</file>

<file path=xl/worksheets/sheet18.xml><?xml version="1.0" encoding="utf-8"?>
<worksheet xmlns="http://schemas.openxmlformats.org/spreadsheetml/2006/main" xmlns:r="http://schemas.openxmlformats.org/officeDocument/2006/relationships">
  <sheetPr>
    <pageSetUpPr fitToPage="1"/>
  </sheetPr>
  <dimension ref="A1:D68"/>
  <sheetViews>
    <sheetView zoomScale="75" zoomScaleNormal="75" workbookViewId="0" topLeftCell="A21">
      <selection activeCell="C38" sqref="C38"/>
    </sheetView>
  </sheetViews>
  <sheetFormatPr defaultColWidth="10.7109375" defaultRowHeight="12.75"/>
  <cols>
    <col min="1" max="1" width="70.00390625" style="69" customWidth="1"/>
    <col min="2" max="3" width="12.7109375" style="69" customWidth="1"/>
    <col min="4" max="4" width="13.57421875" style="69" customWidth="1"/>
    <col min="5" max="16384" width="10.7109375" style="69" customWidth="1"/>
  </cols>
  <sheetData>
    <row r="1" spans="1:4" ht="21" customHeight="1">
      <c r="A1" s="177" t="s">
        <v>145</v>
      </c>
      <c r="B1" s="77"/>
      <c r="C1" s="77"/>
      <c r="D1" s="191" t="s">
        <v>345</v>
      </c>
    </row>
    <row r="2" spans="2:4" ht="12.75">
      <c r="B2" s="77"/>
      <c r="C2" s="77"/>
      <c r="D2" s="77"/>
    </row>
    <row r="3" spans="1:4" ht="12.75">
      <c r="A3" s="101"/>
      <c r="B3" s="119" t="s">
        <v>94</v>
      </c>
      <c r="C3" s="119" t="s">
        <v>94</v>
      </c>
      <c r="D3" s="145" t="s">
        <v>2</v>
      </c>
    </row>
    <row r="4" spans="1:4" ht="12.75">
      <c r="A4" s="101"/>
      <c r="B4" s="192">
        <v>2002</v>
      </c>
      <c r="C4" s="192">
        <v>2001</v>
      </c>
      <c r="D4" s="212">
        <v>2002</v>
      </c>
    </row>
    <row r="5" spans="1:4" ht="12.75">
      <c r="A5" s="122" t="s">
        <v>140</v>
      </c>
      <c r="B5" s="70"/>
      <c r="C5" s="70"/>
      <c r="D5" s="70"/>
    </row>
    <row r="6" spans="2:4" ht="12.75">
      <c r="B6" s="77"/>
      <c r="C6" s="77"/>
      <c r="D6" s="77"/>
    </row>
    <row r="7" spans="1:4" ht="12.75">
      <c r="A7" s="78" t="s">
        <v>146</v>
      </c>
      <c r="B7" s="77"/>
      <c r="C7" s="77"/>
      <c r="D7" s="77"/>
    </row>
    <row r="8" spans="1:4" ht="12.75">
      <c r="A8" s="79"/>
      <c r="B8" s="77"/>
      <c r="C8" s="77"/>
      <c r="D8" s="77"/>
    </row>
    <row r="9" spans="1:4" ht="12.75">
      <c r="A9" s="78" t="s">
        <v>147</v>
      </c>
      <c r="B9" s="77"/>
      <c r="C9" s="77"/>
      <c r="D9" s="77"/>
    </row>
    <row r="10" spans="1:4" ht="12.75">
      <c r="A10" s="79"/>
      <c r="B10" s="77"/>
      <c r="C10" s="77"/>
      <c r="D10" s="77"/>
    </row>
    <row r="11" spans="1:4" ht="12.75">
      <c r="A11" s="79" t="s">
        <v>148</v>
      </c>
      <c r="B11" s="77">
        <v>199442</v>
      </c>
      <c r="C11" s="77">
        <v>180802</v>
      </c>
      <c r="D11" s="77">
        <v>156095.81257084498</v>
      </c>
    </row>
    <row r="12" spans="1:4" ht="12.75">
      <c r="A12" s="79" t="s">
        <v>149</v>
      </c>
      <c r="B12" s="77">
        <v>-34573</v>
      </c>
      <c r="C12" s="69">
        <v>0</v>
      </c>
      <c r="D12" s="77">
        <v>-34097.98297998667</v>
      </c>
    </row>
    <row r="13" spans="1:4" ht="12.75">
      <c r="A13" s="79" t="s">
        <v>316</v>
      </c>
      <c r="B13" s="77">
        <v>-78926</v>
      </c>
      <c r="C13" s="77">
        <v>-17085</v>
      </c>
      <c r="D13" s="77">
        <v>-81371.09047578344</v>
      </c>
    </row>
    <row r="14" spans="1:4" ht="12.75">
      <c r="A14" s="79" t="s">
        <v>150</v>
      </c>
      <c r="B14" s="77">
        <v>12029</v>
      </c>
      <c r="C14" s="77">
        <v>19996</v>
      </c>
      <c r="D14" s="77">
        <v>26488.87711935541</v>
      </c>
    </row>
    <row r="15" spans="2:4" ht="13.5" thickBot="1">
      <c r="B15" s="80">
        <f>SUM(B11:B14)</f>
        <v>97972</v>
      </c>
      <c r="C15" s="80">
        <f>SUM(C11:C14)</f>
        <v>183713</v>
      </c>
      <c r="D15" s="80">
        <v>67115.61623443029</v>
      </c>
    </row>
    <row r="16" spans="2:4" ht="13.5" thickTop="1">
      <c r="B16" s="77"/>
      <c r="C16" s="77"/>
      <c r="D16" s="77"/>
    </row>
    <row r="17" spans="1:4" ht="12.75">
      <c r="A17" s="78" t="s">
        <v>317</v>
      </c>
      <c r="B17" s="77"/>
      <c r="C17" s="77"/>
      <c r="D17" s="77"/>
    </row>
    <row r="18" spans="1:4" ht="12.75">
      <c r="A18" s="78"/>
      <c r="B18" s="77"/>
      <c r="C18" s="77"/>
      <c r="D18" s="77"/>
    </row>
    <row r="19" spans="1:4" ht="12.75">
      <c r="A19" s="20" t="s">
        <v>151</v>
      </c>
      <c r="B19" s="69">
        <v>67116</v>
      </c>
      <c r="D19" s="69">
        <v>0</v>
      </c>
    </row>
    <row r="20" spans="1:4" ht="12.75">
      <c r="A20" s="20" t="s">
        <v>152</v>
      </c>
      <c r="B20" s="69">
        <v>0</v>
      </c>
      <c r="D20" s="69">
        <v>142708.92992221093</v>
      </c>
    </row>
    <row r="21" spans="1:4" ht="12.75">
      <c r="A21" s="20" t="s">
        <v>153</v>
      </c>
      <c r="B21" s="69">
        <v>18830</v>
      </c>
      <c r="D21" s="69">
        <v>31079</v>
      </c>
    </row>
    <row r="22" spans="1:4" ht="12.75">
      <c r="A22" s="20" t="s">
        <v>167</v>
      </c>
      <c r="B22" s="69">
        <v>0</v>
      </c>
      <c r="D22" s="69">
        <v>27459.289088028152</v>
      </c>
    </row>
    <row r="23" spans="1:4" ht="12.75">
      <c r="A23" s="20" t="s">
        <v>154</v>
      </c>
      <c r="B23" s="69">
        <v>-5302</v>
      </c>
      <c r="D23" s="69">
        <v>-51142.71265871961</v>
      </c>
    </row>
    <row r="24" spans="1:4" ht="12.75">
      <c r="A24" s="20" t="s">
        <v>155</v>
      </c>
      <c r="B24" s="69">
        <v>17328</v>
      </c>
      <c r="D24" s="69">
        <v>-82988.46322817482</v>
      </c>
    </row>
    <row r="25" spans="1:4" ht="13.5" thickBot="1">
      <c r="A25" s="20" t="s">
        <v>156</v>
      </c>
      <c r="B25" s="82">
        <f>SUM(B19:B24)</f>
        <v>97972</v>
      </c>
      <c r="C25" s="82"/>
      <c r="D25" s="82">
        <v>67116.04312334467</v>
      </c>
    </row>
    <row r="26" spans="1:4" ht="13.5" thickTop="1">
      <c r="A26" s="78"/>
      <c r="B26" s="81"/>
      <c r="C26" s="81"/>
      <c r="D26" s="81"/>
    </row>
    <row r="27" ht="12.75">
      <c r="A27" s="78" t="s">
        <v>157</v>
      </c>
    </row>
    <row r="29" spans="1:4" ht="12.75">
      <c r="A29" s="79" t="s">
        <v>322</v>
      </c>
      <c r="B29" s="69">
        <v>174390</v>
      </c>
      <c r="C29" s="69">
        <v>102932</v>
      </c>
      <c r="D29" s="69">
        <v>201730.84507042254</v>
      </c>
    </row>
    <row r="30" spans="1:4" ht="12.75">
      <c r="A30" s="79" t="s">
        <v>323</v>
      </c>
      <c r="B30" s="69">
        <v>34627</v>
      </c>
      <c r="C30" s="69">
        <v>53338</v>
      </c>
      <c r="D30" s="69">
        <v>93637.04225352113</v>
      </c>
    </row>
    <row r="31" spans="1:4" ht="12.75">
      <c r="A31" s="79" t="s">
        <v>158</v>
      </c>
      <c r="B31" s="83">
        <f>SUM(B29:B30)</f>
        <v>209017</v>
      </c>
      <c r="C31" s="83">
        <f>SUM(C29:C30)</f>
        <v>156270</v>
      </c>
      <c r="D31" s="83">
        <v>295367.88732394367</v>
      </c>
    </row>
    <row r="32" spans="1:4" ht="12.75">
      <c r="A32" s="79" t="s">
        <v>159</v>
      </c>
      <c r="B32" s="69">
        <v>-11126</v>
      </c>
      <c r="C32" s="69">
        <v>-16692</v>
      </c>
      <c r="D32" s="69">
        <v>-28210.563380281692</v>
      </c>
    </row>
    <row r="33" spans="1:4" ht="12.75">
      <c r="A33" s="79" t="s">
        <v>160</v>
      </c>
      <c r="B33" s="69">
        <v>-237885</v>
      </c>
      <c r="C33" s="69">
        <v>-160098</v>
      </c>
      <c r="D33" s="69">
        <v>-449182.9577464789</v>
      </c>
    </row>
    <row r="34" spans="1:4" ht="12.75">
      <c r="A34" s="79" t="s">
        <v>324</v>
      </c>
      <c r="B34" s="69">
        <v>-224730</v>
      </c>
      <c r="C34" s="69">
        <v>0</v>
      </c>
      <c r="D34" s="69">
        <v>0</v>
      </c>
    </row>
    <row r="35" spans="1:4" ht="12.75">
      <c r="A35" s="79" t="s">
        <v>91</v>
      </c>
      <c r="B35" s="83">
        <f>SUM(B31:B34)</f>
        <v>-264724</v>
      </c>
      <c r="C35" s="83">
        <f>SUM(C31:C34)</f>
        <v>-20520</v>
      </c>
      <c r="D35" s="83">
        <v>-182025.6338028169</v>
      </c>
    </row>
    <row r="36" spans="1:4" ht="12.75">
      <c r="A36" s="79" t="s">
        <v>161</v>
      </c>
      <c r="B36" s="69">
        <v>-5113</v>
      </c>
      <c r="C36" s="69">
        <v>-1547</v>
      </c>
      <c r="D36" s="69">
        <v>-9055</v>
      </c>
    </row>
    <row r="37" spans="2:4" ht="12.75" hidden="1">
      <c r="B37" s="83"/>
      <c r="C37" s="83"/>
      <c r="D37" s="83">
        <v>-191080.6338028169</v>
      </c>
    </row>
    <row r="39" spans="1:4" ht="12.75">
      <c r="A39" s="79" t="s">
        <v>325</v>
      </c>
      <c r="B39" s="70">
        <v>303918</v>
      </c>
      <c r="C39" s="70">
        <v>31031</v>
      </c>
      <c r="D39" s="70">
        <v>206597</v>
      </c>
    </row>
    <row r="40" spans="1:4" ht="12.75">
      <c r="A40" s="79" t="s">
        <v>162</v>
      </c>
      <c r="B40" s="69">
        <v>34081</v>
      </c>
      <c r="C40" s="69">
        <v>8964</v>
      </c>
      <c r="D40" s="69">
        <v>15516</v>
      </c>
    </row>
    <row r="41" spans="1:4" ht="12.75">
      <c r="A41" s="79" t="s">
        <v>150</v>
      </c>
      <c r="B41" s="69">
        <v>-15251</v>
      </c>
      <c r="C41" s="69">
        <v>4641</v>
      </c>
      <c r="D41" s="69">
        <v>15563</v>
      </c>
    </row>
    <row r="42" spans="1:4" ht="13.5" thickBot="1">
      <c r="A42" s="79" t="s">
        <v>163</v>
      </c>
      <c r="B42" s="74">
        <f>SUM(B40:B41)</f>
        <v>18830</v>
      </c>
      <c r="C42" s="74">
        <f>SUM(C40:C41)</f>
        <v>13605</v>
      </c>
      <c r="D42" s="74">
        <v>31079</v>
      </c>
    </row>
    <row r="43" ht="13.5" thickTop="1"/>
    <row r="44" ht="12.75">
      <c r="A44" s="79" t="s">
        <v>168</v>
      </c>
    </row>
    <row r="45" ht="12.75">
      <c r="A45" s="79" t="s">
        <v>164</v>
      </c>
    </row>
    <row r="46" ht="12.75">
      <c r="A46" s="79"/>
    </row>
    <row r="47" ht="12.75">
      <c r="A47" s="79" t="s">
        <v>326</v>
      </c>
    </row>
    <row r="48" ht="12.75">
      <c r="A48" s="79" t="s">
        <v>327</v>
      </c>
    </row>
    <row r="49" ht="12.75">
      <c r="A49" s="79"/>
    </row>
    <row r="50" ht="12.75">
      <c r="A50" s="79" t="s">
        <v>328</v>
      </c>
    </row>
    <row r="52" ht="12.75">
      <c r="A52" s="78"/>
    </row>
    <row r="54" ht="12.75">
      <c r="A54" s="79"/>
    </row>
    <row r="55" ht="12.75">
      <c r="A55" s="79"/>
    </row>
    <row r="56" ht="12.75">
      <c r="A56" s="79"/>
    </row>
    <row r="57" ht="12.75">
      <c r="A57" s="79"/>
    </row>
    <row r="58" ht="12.75">
      <c r="A58" s="79"/>
    </row>
    <row r="59" ht="12.75">
      <c r="A59" s="79"/>
    </row>
    <row r="62" ht="12.75">
      <c r="D62" s="84"/>
    </row>
    <row r="63" spans="1:4" ht="12.75">
      <c r="A63" s="79"/>
      <c r="D63" s="65"/>
    </row>
    <row r="64" spans="1:4" ht="12.75">
      <c r="A64" s="79"/>
      <c r="D64" s="65"/>
    </row>
    <row r="65" spans="1:4" ht="12.75">
      <c r="A65" s="79"/>
      <c r="D65" s="65"/>
    </row>
    <row r="66" spans="1:4" ht="12.75">
      <c r="A66" s="79"/>
      <c r="D66" s="65"/>
    </row>
    <row r="67" spans="1:4" ht="12.75">
      <c r="A67" s="79"/>
      <c r="D67" s="65"/>
    </row>
    <row r="68" spans="1:4" ht="12.75">
      <c r="A68" s="79"/>
      <c r="D68" s="65"/>
    </row>
  </sheetData>
  <hyperlinks>
    <hyperlink ref="D1" location="Index!A1" display="Back to index"/>
  </hyperlinks>
  <printOptions/>
  <pageMargins left="0.75" right="0.75" top="1" bottom="1" header="0.5" footer="0.5"/>
  <pageSetup fitToHeight="1" fitToWidth="1"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pageSetUpPr fitToPage="1"/>
  </sheetPr>
  <dimension ref="A1:G23"/>
  <sheetViews>
    <sheetView tabSelected="1" workbookViewId="0" topLeftCell="A1">
      <selection activeCell="A26" sqref="A26"/>
    </sheetView>
  </sheetViews>
  <sheetFormatPr defaultColWidth="9.140625" defaultRowHeight="12.75"/>
  <cols>
    <col min="1" max="1" width="69.421875" style="0" customWidth="1"/>
    <col min="4" max="4" width="12.7109375" style="0" customWidth="1"/>
  </cols>
  <sheetData>
    <row r="1" spans="1:4" s="69" customFormat="1" ht="26.25" customHeight="1">
      <c r="A1" s="177" t="s">
        <v>145</v>
      </c>
      <c r="B1" s="77"/>
      <c r="C1" s="77"/>
      <c r="D1" s="191" t="s">
        <v>345</v>
      </c>
    </row>
    <row r="2" spans="2:4" s="69" customFormat="1" ht="12.75">
      <c r="B2" s="77"/>
      <c r="C2" s="77"/>
      <c r="D2" s="77"/>
    </row>
    <row r="3" spans="1:4" s="69" customFormat="1" ht="12.75">
      <c r="A3" s="101"/>
      <c r="B3" s="119" t="s">
        <v>94</v>
      </c>
      <c r="C3" s="119" t="s">
        <v>94</v>
      </c>
      <c r="D3" s="145" t="s">
        <v>2</v>
      </c>
    </row>
    <row r="4" spans="1:4" s="69" customFormat="1" ht="12.75">
      <c r="A4" s="122" t="s">
        <v>295</v>
      </c>
      <c r="B4" s="123">
        <v>2002</v>
      </c>
      <c r="C4" s="123">
        <v>2001</v>
      </c>
      <c r="D4" s="173">
        <v>2002</v>
      </c>
    </row>
    <row r="5" spans="2:4" s="69" customFormat="1" ht="12.75">
      <c r="B5" s="77"/>
      <c r="C5" s="77"/>
      <c r="D5" s="77"/>
    </row>
    <row r="6" spans="1:7" ht="76.5" customHeight="1">
      <c r="A6" s="178" t="s">
        <v>378</v>
      </c>
      <c r="B6" s="69"/>
      <c r="C6" s="69"/>
      <c r="D6" s="69"/>
      <c r="E6" s="69"/>
      <c r="F6" s="69"/>
      <c r="G6" s="69"/>
    </row>
    <row r="7" spans="1:7" ht="12.75">
      <c r="A7" s="79" t="s">
        <v>329</v>
      </c>
      <c r="B7" s="65">
        <v>15</v>
      </c>
      <c r="C7" s="65">
        <v>14</v>
      </c>
      <c r="D7" s="65">
        <v>16.5</v>
      </c>
      <c r="E7" s="69"/>
      <c r="F7" s="69"/>
      <c r="G7" s="69"/>
    </row>
    <row r="8" spans="1:7" ht="12.75">
      <c r="A8" s="79" t="s">
        <v>331</v>
      </c>
      <c r="B8" s="65">
        <v>14</v>
      </c>
      <c r="C8" s="65">
        <v>13</v>
      </c>
      <c r="D8" s="65">
        <v>15.5</v>
      </c>
      <c r="E8" s="69"/>
      <c r="F8" s="69"/>
      <c r="G8" s="69"/>
    </row>
    <row r="9" spans="1:7" ht="12.75">
      <c r="A9" s="79" t="s">
        <v>330</v>
      </c>
      <c r="B9" s="65">
        <v>12</v>
      </c>
      <c r="C9" s="65">
        <v>11</v>
      </c>
      <c r="D9" s="65">
        <v>13.5</v>
      </c>
      <c r="E9" s="69"/>
      <c r="F9" s="69"/>
      <c r="G9" s="69"/>
    </row>
    <row r="10" spans="1:7" ht="12.75">
      <c r="A10" s="79" t="s">
        <v>332</v>
      </c>
      <c r="B10" s="65">
        <v>13</v>
      </c>
      <c r="C10" s="65">
        <v>12</v>
      </c>
      <c r="D10" s="65">
        <v>14.5</v>
      </c>
      <c r="E10" s="69"/>
      <c r="F10" s="69"/>
      <c r="G10" s="69"/>
    </row>
    <row r="11" spans="1:7" ht="12.75">
      <c r="A11" s="79" t="s">
        <v>333</v>
      </c>
      <c r="B11" s="65">
        <v>9</v>
      </c>
      <c r="C11" s="65">
        <v>8</v>
      </c>
      <c r="D11" s="65">
        <v>10.5</v>
      </c>
      <c r="E11" s="69"/>
      <c r="F11" s="69"/>
      <c r="G11" s="69"/>
    </row>
    <row r="12" spans="1:7" ht="12.75">
      <c r="A12" s="79" t="s">
        <v>379</v>
      </c>
      <c r="B12" s="65">
        <v>9</v>
      </c>
      <c r="C12" s="65">
        <v>7</v>
      </c>
      <c r="D12" s="65">
        <v>9.5</v>
      </c>
      <c r="E12" s="69"/>
      <c r="F12" s="69"/>
      <c r="G12" s="69"/>
    </row>
    <row r="13" spans="1:7" ht="12.75">
      <c r="A13" s="69"/>
      <c r="B13" s="69"/>
      <c r="C13" s="69"/>
      <c r="D13" s="69"/>
      <c r="E13" s="69"/>
      <c r="F13" s="69"/>
      <c r="G13" s="69"/>
    </row>
    <row r="14" spans="1:7" ht="12.75">
      <c r="A14" s="101" t="s">
        <v>380</v>
      </c>
      <c r="B14" s="69"/>
      <c r="C14" s="69"/>
      <c r="D14" s="69"/>
      <c r="E14" s="69"/>
      <c r="F14" s="69"/>
      <c r="G14" s="69"/>
    </row>
    <row r="15" spans="1:7" ht="12.75">
      <c r="A15" s="69"/>
      <c r="B15" s="69"/>
      <c r="C15" s="69"/>
      <c r="D15" s="69"/>
      <c r="E15" s="69"/>
      <c r="F15" s="69"/>
      <c r="G15" s="69"/>
    </row>
    <row r="16" spans="1:7" ht="12.75">
      <c r="A16" s="79" t="s">
        <v>334</v>
      </c>
      <c r="B16" s="69">
        <v>1635</v>
      </c>
      <c r="C16" s="69">
        <v>2187</v>
      </c>
      <c r="D16" s="69">
        <v>1725</v>
      </c>
      <c r="E16" s="69"/>
      <c r="F16" s="69"/>
      <c r="G16" s="69"/>
    </row>
    <row r="17" spans="1:7" ht="12.75">
      <c r="A17" s="79" t="s">
        <v>335</v>
      </c>
      <c r="B17" s="69">
        <v>1436</v>
      </c>
      <c r="C17" s="69">
        <v>2007</v>
      </c>
      <c r="D17" s="69">
        <v>1569</v>
      </c>
      <c r="E17" s="69"/>
      <c r="F17" s="69"/>
      <c r="G17" s="69"/>
    </row>
    <row r="18" spans="1:7" ht="12.75">
      <c r="A18" s="79" t="s">
        <v>336</v>
      </c>
      <c r="B18" s="71">
        <v>1136</v>
      </c>
      <c r="C18" s="83">
        <v>1706</v>
      </c>
      <c r="D18" s="108">
        <v>1457</v>
      </c>
      <c r="E18" s="69"/>
      <c r="F18" s="69"/>
      <c r="G18" s="69"/>
    </row>
    <row r="19" spans="1:4" ht="12.75">
      <c r="A19" s="79" t="s">
        <v>337</v>
      </c>
      <c r="B19" s="179">
        <v>300</v>
      </c>
      <c r="C19" s="125">
        <v>301</v>
      </c>
      <c r="D19" s="180">
        <v>112</v>
      </c>
    </row>
    <row r="20" spans="1:4" ht="12.75">
      <c r="A20" s="79" t="s">
        <v>338</v>
      </c>
      <c r="B20" s="181">
        <v>199</v>
      </c>
      <c r="C20" s="181">
        <v>180</v>
      </c>
      <c r="D20" s="181">
        <v>156</v>
      </c>
    </row>
    <row r="21" spans="1:4" ht="12.75">
      <c r="A21" s="79" t="s">
        <v>381</v>
      </c>
      <c r="B21" s="181">
        <v>189</v>
      </c>
      <c r="C21" s="181">
        <v>180</v>
      </c>
      <c r="D21" s="181">
        <v>147</v>
      </c>
    </row>
    <row r="22" spans="1:4" ht="12.75">
      <c r="A22" s="79" t="s">
        <v>339</v>
      </c>
      <c r="B22" s="181">
        <v>35</v>
      </c>
      <c r="C22" s="181">
        <v>73</v>
      </c>
      <c r="D22" s="181">
        <v>54</v>
      </c>
    </row>
    <row r="23" spans="1:4" ht="12.75">
      <c r="A23" s="79" t="s">
        <v>340</v>
      </c>
      <c r="B23" s="182">
        <v>5.47</v>
      </c>
      <c r="C23" s="182">
        <v>2.47</v>
      </c>
      <c r="D23" s="182">
        <v>2.73</v>
      </c>
    </row>
  </sheetData>
  <hyperlinks>
    <hyperlink ref="D1" location="Index!A1" display="Back to index"/>
  </hyperlink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workbookViewId="0" topLeftCell="A17">
      <selection activeCell="E1" sqref="E1"/>
    </sheetView>
  </sheetViews>
  <sheetFormatPr defaultColWidth="9.140625" defaultRowHeight="12.75"/>
  <cols>
    <col min="1" max="1" width="57.421875" style="0" customWidth="1"/>
    <col min="2" max="2" width="10.28125" style="0" bestFit="1" customWidth="1"/>
  </cols>
  <sheetData>
    <row r="1" spans="1:6" ht="26.25">
      <c r="A1" s="39" t="s">
        <v>215</v>
      </c>
      <c r="B1" s="39"/>
      <c r="C1" s="39"/>
      <c r="D1" s="39"/>
      <c r="E1" s="184" t="s">
        <v>345</v>
      </c>
      <c r="F1" s="25"/>
    </row>
    <row r="2" spans="1:5" ht="12.75">
      <c r="A2" s="1"/>
      <c r="B2" s="1"/>
      <c r="C2" s="1"/>
      <c r="D2" s="1"/>
      <c r="E2" s="3"/>
    </row>
    <row r="3" spans="1:5" ht="12.75">
      <c r="A3" s="21"/>
      <c r="B3" s="119" t="s">
        <v>94</v>
      </c>
      <c r="C3" s="120" t="s">
        <v>165</v>
      </c>
      <c r="D3" s="119" t="s">
        <v>94</v>
      </c>
      <c r="E3" s="119" t="s">
        <v>2</v>
      </c>
    </row>
    <row r="4" spans="1:5" ht="12.75">
      <c r="A4" s="21"/>
      <c r="B4" s="192">
        <v>2002</v>
      </c>
      <c r="C4" s="192" t="s">
        <v>216</v>
      </c>
      <c r="D4" s="192" t="s">
        <v>267</v>
      </c>
      <c r="E4" s="192" t="s">
        <v>268</v>
      </c>
    </row>
    <row r="5" spans="1:5" ht="12.75">
      <c r="A5" s="122" t="s">
        <v>294</v>
      </c>
      <c r="B5" s="125"/>
      <c r="C5" s="125"/>
      <c r="D5" s="125"/>
      <c r="E5" s="125"/>
    </row>
    <row r="6" spans="2:4" ht="12.75">
      <c r="B6" s="37"/>
      <c r="C6" s="37"/>
      <c r="D6" s="37"/>
    </row>
    <row r="7" spans="1:4" ht="12.75">
      <c r="A7" s="105" t="s">
        <v>269</v>
      </c>
      <c r="B7" s="37"/>
      <c r="C7" s="37"/>
      <c r="D7" s="37"/>
    </row>
    <row r="9" spans="1:5" ht="12.75">
      <c r="A9" t="s">
        <v>217</v>
      </c>
      <c r="B9" s="69">
        <v>43867</v>
      </c>
      <c r="C9" s="65">
        <v>2.3</v>
      </c>
      <c r="D9" s="69">
        <v>42898</v>
      </c>
      <c r="E9" s="69">
        <v>115777</v>
      </c>
    </row>
    <row r="10" spans="1:5" ht="12.75">
      <c r="A10" t="s">
        <v>218</v>
      </c>
      <c r="B10" s="69">
        <v>48543</v>
      </c>
      <c r="C10" s="65">
        <v>-34.7</v>
      </c>
      <c r="D10" s="69">
        <v>74343</v>
      </c>
      <c r="E10" s="69">
        <v>158567</v>
      </c>
    </row>
    <row r="11" spans="1:5" ht="12.75">
      <c r="A11" t="s">
        <v>270</v>
      </c>
      <c r="B11" s="65">
        <v>73.2</v>
      </c>
      <c r="C11" s="65"/>
      <c r="D11" s="65">
        <v>45.9</v>
      </c>
      <c r="E11" s="65">
        <v>50</v>
      </c>
    </row>
    <row r="12" spans="1:5" ht="12.75">
      <c r="A12" t="s">
        <v>219</v>
      </c>
      <c r="B12" s="65">
        <v>26.8</v>
      </c>
      <c r="C12" s="65"/>
      <c r="D12" s="65">
        <v>54.1</v>
      </c>
      <c r="E12" s="65">
        <v>50</v>
      </c>
    </row>
    <row r="13" spans="1:5" ht="12.75">
      <c r="A13" t="s">
        <v>194</v>
      </c>
      <c r="B13" s="65">
        <v>78.1</v>
      </c>
      <c r="C13" s="65"/>
      <c r="D13" s="65">
        <v>71.5</v>
      </c>
      <c r="E13" s="65">
        <v>72</v>
      </c>
    </row>
    <row r="14" spans="1:5" ht="12.75">
      <c r="A14" t="s">
        <v>195</v>
      </c>
      <c r="B14" s="65">
        <v>50.1</v>
      </c>
      <c r="C14" s="65"/>
      <c r="D14" s="65">
        <v>45.6</v>
      </c>
      <c r="E14" s="65">
        <v>44.5</v>
      </c>
    </row>
    <row r="15" spans="1:5" ht="12.75">
      <c r="A15" t="s">
        <v>220</v>
      </c>
      <c r="B15" s="65">
        <v>11.9</v>
      </c>
      <c r="C15" s="65"/>
      <c r="D15" s="65">
        <v>12</v>
      </c>
      <c r="E15" s="65">
        <v>17.6</v>
      </c>
    </row>
    <row r="16" spans="1:5" ht="12.75">
      <c r="A16" t="s">
        <v>221</v>
      </c>
      <c r="B16" s="65">
        <v>23</v>
      </c>
      <c r="C16" s="65"/>
      <c r="D16" s="65">
        <v>24.5</v>
      </c>
      <c r="E16" s="65">
        <v>33.8</v>
      </c>
    </row>
    <row r="17" spans="1:5" ht="12.75">
      <c r="A17" t="s">
        <v>222</v>
      </c>
      <c r="B17" s="65">
        <v>76</v>
      </c>
      <c r="C17" s="65"/>
      <c r="D17" s="65">
        <v>72.7</v>
      </c>
      <c r="E17" s="65">
        <v>70.7</v>
      </c>
    </row>
    <row r="18" spans="2:5" ht="12.75">
      <c r="B18" s="69"/>
      <c r="C18" s="69"/>
      <c r="D18" s="69"/>
      <c r="E18" s="69"/>
    </row>
    <row r="19" spans="1:5" ht="12.75">
      <c r="A19" s="105" t="s">
        <v>223</v>
      </c>
      <c r="B19" s="69"/>
      <c r="C19" s="69"/>
      <c r="D19" s="69"/>
      <c r="E19" s="69"/>
    </row>
    <row r="20" spans="3:5" ht="12.75">
      <c r="C20" s="69"/>
      <c r="D20" s="69"/>
      <c r="E20" s="69"/>
    </row>
    <row r="21" spans="1:5" ht="12.75">
      <c r="A21" t="s">
        <v>226</v>
      </c>
      <c r="B21" s="69">
        <v>924</v>
      </c>
      <c r="C21" s="65">
        <v>-15.5</v>
      </c>
      <c r="D21" s="69">
        <v>1093</v>
      </c>
      <c r="E21" s="69">
        <v>958</v>
      </c>
    </row>
    <row r="22" spans="1:5" ht="12.75">
      <c r="A22" t="s">
        <v>225</v>
      </c>
      <c r="B22" s="69">
        <v>738</v>
      </c>
      <c r="C22" s="65">
        <v>-13</v>
      </c>
      <c r="D22" s="69">
        <v>848</v>
      </c>
      <c r="E22" s="69">
        <v>734</v>
      </c>
    </row>
    <row r="23" spans="1:5" ht="12.75">
      <c r="A23" t="s">
        <v>224</v>
      </c>
      <c r="B23" s="69">
        <v>16125</v>
      </c>
      <c r="C23" s="65">
        <v>-8.6</v>
      </c>
      <c r="D23" s="69">
        <v>17646</v>
      </c>
      <c r="E23" s="69">
        <v>16957</v>
      </c>
    </row>
    <row r="24" spans="1:5" ht="12.75">
      <c r="A24" t="s">
        <v>227</v>
      </c>
      <c r="B24" s="69">
        <v>41463</v>
      </c>
      <c r="C24" s="65">
        <v>-4.9</v>
      </c>
      <c r="D24" s="69">
        <v>43719</v>
      </c>
      <c r="E24" s="69">
        <v>45118</v>
      </c>
    </row>
    <row r="25" spans="2:5" ht="12.75">
      <c r="B25" s="69"/>
      <c r="C25" s="69"/>
      <c r="D25" s="69"/>
      <c r="E25" s="69"/>
    </row>
    <row r="26" spans="1:5" ht="12.75">
      <c r="A26" s="105" t="s">
        <v>228</v>
      </c>
      <c r="B26" s="69"/>
      <c r="C26" s="69"/>
      <c r="D26" s="69"/>
      <c r="E26" s="69"/>
    </row>
    <row r="27" spans="2:5" ht="12.75">
      <c r="B27" s="69"/>
      <c r="C27" s="69"/>
      <c r="D27" s="69"/>
      <c r="E27" s="69"/>
    </row>
    <row r="28" spans="1:5" ht="12.75">
      <c r="A28" t="s">
        <v>21</v>
      </c>
      <c r="B28" s="65">
        <v>47.6</v>
      </c>
      <c r="C28" s="65">
        <v>1.5</v>
      </c>
      <c r="D28" s="65">
        <v>46.9</v>
      </c>
      <c r="E28" s="65">
        <v>126.8</v>
      </c>
    </row>
    <row r="29" spans="1:5" ht="12.75">
      <c r="A29" t="s">
        <v>23</v>
      </c>
      <c r="B29" s="65">
        <v>26</v>
      </c>
      <c r="C29" s="65">
        <v>0.4</v>
      </c>
      <c r="D29" s="65">
        <v>25.9</v>
      </c>
      <c r="E29" s="65">
        <v>53.8</v>
      </c>
    </row>
    <row r="30" spans="1:5" ht="12.75">
      <c r="A30" t="s">
        <v>229</v>
      </c>
      <c r="B30" s="110">
        <v>1.83</v>
      </c>
      <c r="C30" s="65"/>
      <c r="D30" s="110">
        <v>1.81</v>
      </c>
      <c r="E30" s="65">
        <v>2.4</v>
      </c>
    </row>
    <row r="31" spans="1:5" ht="14.25">
      <c r="A31" t="s">
        <v>271</v>
      </c>
      <c r="B31" s="159" t="s">
        <v>371</v>
      </c>
      <c r="C31" s="65">
        <v>-1.4</v>
      </c>
      <c r="D31" s="69">
        <v>5563</v>
      </c>
      <c r="E31" s="69">
        <v>5529</v>
      </c>
    </row>
    <row r="32" spans="1:5" ht="12.75">
      <c r="A32" t="s">
        <v>230</v>
      </c>
      <c r="B32" s="65">
        <v>92.2</v>
      </c>
      <c r="C32" s="69"/>
      <c r="D32" s="65">
        <v>91.4</v>
      </c>
      <c r="E32" s="65">
        <v>91.3</v>
      </c>
    </row>
    <row r="33" spans="2:5" ht="12.75">
      <c r="B33" s="69"/>
      <c r="C33" s="69"/>
      <c r="D33" s="69"/>
      <c r="E33" s="69"/>
    </row>
    <row r="34" spans="2:5" ht="12.75">
      <c r="B34" s="69"/>
      <c r="C34" s="69"/>
      <c r="D34" s="69"/>
      <c r="E34" s="69"/>
    </row>
    <row r="35" spans="1:5" ht="12.75">
      <c r="A35" s="105" t="s">
        <v>272</v>
      </c>
      <c r="B35" s="69"/>
      <c r="C35" s="69"/>
      <c r="D35" s="69"/>
      <c r="E35" s="69"/>
    </row>
    <row r="36" spans="1:5" ht="14.25">
      <c r="A36" s="42" t="s">
        <v>372</v>
      </c>
      <c r="B36" s="69"/>
      <c r="C36" s="69"/>
      <c r="D36" s="69"/>
      <c r="E36" s="69"/>
    </row>
    <row r="37" spans="1:5" ht="12.75">
      <c r="A37" t="s">
        <v>273</v>
      </c>
      <c r="B37" s="69"/>
      <c r="C37" s="69"/>
      <c r="D37" s="69"/>
      <c r="E37" s="69"/>
    </row>
    <row r="38" spans="1:5" ht="12.75">
      <c r="A38" t="s">
        <v>361</v>
      </c>
      <c r="B38" s="69"/>
      <c r="C38" s="69"/>
      <c r="D38" s="69"/>
      <c r="E38" s="69"/>
    </row>
    <row r="39" spans="2:5" ht="12.75">
      <c r="B39" s="69"/>
      <c r="C39" s="69"/>
      <c r="D39" s="69"/>
      <c r="E39" s="69"/>
    </row>
    <row r="40" spans="1:5" ht="12.75">
      <c r="A40" t="s">
        <v>274</v>
      </c>
      <c r="B40" s="69"/>
      <c r="C40" s="69"/>
      <c r="D40" s="69"/>
      <c r="E40" s="69"/>
    </row>
    <row r="41" spans="2:5" ht="12.75">
      <c r="B41" s="69"/>
      <c r="C41" s="69"/>
      <c r="D41" s="69"/>
      <c r="E41" s="69"/>
    </row>
  </sheetData>
  <hyperlinks>
    <hyperlink ref="E1" location="Index!A1" display="Back to index"/>
  </hyperlinks>
  <printOptions/>
  <pageMargins left="0.75" right="0.75" top="1" bottom="1" header="0.5" footer="0.5"/>
  <pageSetup fitToHeight="1" fitToWidth="1" horizontalDpi="600" verticalDpi="600" orientation="portrait" paperSize="9" scale="92" r:id="rId1"/>
</worksheet>
</file>

<file path=xl/worksheets/sheet20.xml><?xml version="1.0" encoding="utf-8"?>
<worksheet xmlns="http://schemas.openxmlformats.org/spreadsheetml/2006/main" xmlns:r="http://schemas.openxmlformats.org/officeDocument/2006/relationships">
  <dimension ref="A1:F22"/>
  <sheetViews>
    <sheetView workbookViewId="0" topLeftCell="A1">
      <selection activeCell="F1" sqref="F1"/>
    </sheetView>
  </sheetViews>
  <sheetFormatPr defaultColWidth="9.140625" defaultRowHeight="12.75"/>
  <cols>
    <col min="1" max="1" width="45.8515625" style="0" customWidth="1"/>
    <col min="2" max="2" width="15.00390625" style="115" customWidth="1"/>
    <col min="3" max="3" width="11.421875" style="213" customWidth="1"/>
    <col min="4" max="4" width="13.421875" style="213" customWidth="1"/>
    <col min="5" max="5" width="1.8515625" style="213" customWidth="1"/>
    <col min="6" max="6" width="29.8515625" style="114" customWidth="1"/>
  </cols>
  <sheetData>
    <row r="1" spans="1:6" ht="15.75">
      <c r="A1" s="62" t="s">
        <v>241</v>
      </c>
      <c r="F1" s="191" t="s">
        <v>345</v>
      </c>
    </row>
    <row r="4" spans="1:6" ht="51">
      <c r="A4" s="125"/>
      <c r="B4" s="174" t="s">
        <v>242</v>
      </c>
      <c r="C4" s="175" t="s">
        <v>243</v>
      </c>
      <c r="D4" s="175" t="s">
        <v>244</v>
      </c>
      <c r="E4" s="175"/>
      <c r="F4" s="175" t="s">
        <v>98</v>
      </c>
    </row>
    <row r="6" spans="1:6" ht="12.75">
      <c r="A6" t="s">
        <v>245</v>
      </c>
      <c r="C6" s="214">
        <v>92.2</v>
      </c>
      <c r="D6" s="214">
        <v>92.2</v>
      </c>
      <c r="E6" s="214"/>
      <c r="F6" s="114" t="s">
        <v>318</v>
      </c>
    </row>
    <row r="7" spans="3:5" ht="12.75">
      <c r="C7" s="214"/>
      <c r="D7" s="214"/>
      <c r="E7" s="214"/>
    </row>
    <row r="8" spans="1:6" ht="63.75">
      <c r="A8" t="s">
        <v>246</v>
      </c>
      <c r="B8" s="115">
        <v>37425</v>
      </c>
      <c r="C8" s="214">
        <v>9.5</v>
      </c>
      <c r="D8" s="215">
        <v>0</v>
      </c>
      <c r="E8" s="215"/>
      <c r="F8" s="114" t="s">
        <v>319</v>
      </c>
    </row>
    <row r="9" spans="3:5" ht="12.75">
      <c r="C9" s="214"/>
      <c r="D9" s="215"/>
      <c r="E9" s="215"/>
    </row>
    <row r="10" spans="1:6" ht="38.25">
      <c r="A10" t="s">
        <v>247</v>
      </c>
      <c r="B10" s="115">
        <v>37452</v>
      </c>
      <c r="C10" s="214">
        <v>2</v>
      </c>
      <c r="D10" s="214">
        <v>0.8</v>
      </c>
      <c r="E10" s="214"/>
      <c r="F10" s="114" t="s">
        <v>320</v>
      </c>
    </row>
    <row r="11" spans="3:5" ht="12.75">
      <c r="C11" s="214"/>
      <c r="D11" s="214"/>
      <c r="E11" s="214"/>
    </row>
    <row r="12" spans="1:6" ht="25.5">
      <c r="A12" t="s">
        <v>248</v>
      </c>
      <c r="B12" s="115">
        <v>37455</v>
      </c>
      <c r="C12" s="214">
        <v>5.3</v>
      </c>
      <c r="D12" s="214">
        <v>2.1</v>
      </c>
      <c r="E12" s="214"/>
      <c r="F12" s="114" t="s">
        <v>321</v>
      </c>
    </row>
    <row r="13" spans="3:5" ht="12.75">
      <c r="C13" s="214"/>
      <c r="D13" s="214"/>
      <c r="E13" s="214"/>
    </row>
    <row r="14" spans="1:5" ht="12.75">
      <c r="A14" t="s">
        <v>249</v>
      </c>
      <c r="B14" s="115">
        <v>37466</v>
      </c>
      <c r="C14" s="214">
        <v>4</v>
      </c>
      <c r="D14" s="214">
        <v>1.4</v>
      </c>
      <c r="E14" s="214"/>
    </row>
    <row r="15" spans="3:5" ht="12.75">
      <c r="C15" s="214"/>
      <c r="D15" s="214"/>
      <c r="E15" s="214"/>
    </row>
    <row r="16" spans="1:6" s="105" customFormat="1" ht="12.75">
      <c r="A16" s="105" t="s">
        <v>250</v>
      </c>
      <c r="B16" s="116"/>
      <c r="C16" s="216">
        <v>113</v>
      </c>
      <c r="D16" s="216">
        <v>96.5</v>
      </c>
      <c r="E16" s="216"/>
      <c r="F16" s="117"/>
    </row>
    <row r="17" spans="1:5" ht="12.75">
      <c r="A17" s="105"/>
      <c r="C17" s="214"/>
      <c r="D17" s="214"/>
      <c r="E17" s="214"/>
    </row>
    <row r="18" spans="1:5" ht="12.75">
      <c r="A18" t="s">
        <v>251</v>
      </c>
      <c r="B18" s="176" t="s">
        <v>254</v>
      </c>
      <c r="C18" s="214"/>
      <c r="D18" s="214">
        <v>4.3</v>
      </c>
      <c r="E18" s="214"/>
    </row>
    <row r="19" spans="3:5" ht="12.75">
      <c r="C19" s="214"/>
      <c r="D19" s="214"/>
      <c r="E19" s="214"/>
    </row>
    <row r="20" spans="1:5" ht="12.75">
      <c r="A20" s="105" t="s">
        <v>252</v>
      </c>
      <c r="C20" s="214"/>
      <c r="D20" s="214"/>
      <c r="E20" s="214"/>
    </row>
    <row r="21" spans="1:6" s="105" customFormat="1" ht="12.75">
      <c r="A21" s="105" t="s">
        <v>253</v>
      </c>
      <c r="B21" s="116"/>
      <c r="C21" s="216"/>
      <c r="D21" s="216">
        <v>92.2</v>
      </c>
      <c r="E21" s="216"/>
      <c r="F21" s="117"/>
    </row>
    <row r="22" spans="3:5" ht="12.75">
      <c r="C22" s="214"/>
      <c r="D22" s="214"/>
      <c r="E22" s="214"/>
    </row>
  </sheetData>
  <hyperlinks>
    <hyperlink ref="F1" location="Index!A1" display="Back to index"/>
  </hyperlink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91"/>
  <sheetViews>
    <sheetView workbookViewId="0" topLeftCell="A43">
      <selection activeCell="B52" sqref="B52"/>
    </sheetView>
  </sheetViews>
  <sheetFormatPr defaultColWidth="9.140625" defaultRowHeight="12.75"/>
  <cols>
    <col min="1" max="1" width="61.140625" style="0" customWidth="1"/>
    <col min="2" max="2" width="10.8515625" style="0" customWidth="1"/>
    <col min="3" max="3" width="9.57421875" style="0" customWidth="1"/>
    <col min="4" max="4" width="11.8515625" style="0" bestFit="1" customWidth="1"/>
    <col min="5" max="5" width="12.7109375" style="0" customWidth="1"/>
  </cols>
  <sheetData>
    <row r="1" spans="1:5" ht="15.75">
      <c r="A1" s="39" t="s">
        <v>275</v>
      </c>
      <c r="B1" s="39"/>
      <c r="C1" s="39"/>
      <c r="D1" s="185" t="s">
        <v>345</v>
      </c>
      <c r="E1" s="25"/>
    </row>
    <row r="2" spans="1:4" ht="12.75">
      <c r="A2" s="1"/>
      <c r="B2" s="1"/>
      <c r="C2" s="1"/>
      <c r="D2" s="3"/>
    </row>
    <row r="3" spans="1:4" ht="12.75">
      <c r="A3" s="1"/>
      <c r="B3" s="127"/>
      <c r="D3" s="127"/>
    </row>
    <row r="4" spans="1:4" ht="12.75">
      <c r="A4" s="1"/>
      <c r="B4" s="128" t="s">
        <v>232</v>
      </c>
      <c r="C4" s="128" t="s">
        <v>232</v>
      </c>
      <c r="D4" s="128" t="s">
        <v>233</v>
      </c>
    </row>
    <row r="5" spans="1:4" ht="12.75">
      <c r="A5" s="129"/>
      <c r="B5" s="130" t="s">
        <v>94</v>
      </c>
      <c r="C5" s="130" t="s">
        <v>94</v>
      </c>
      <c r="D5" s="130" t="s">
        <v>2</v>
      </c>
    </row>
    <row r="6" spans="1:4" ht="12.75">
      <c r="A6" s="129" t="s">
        <v>3</v>
      </c>
      <c r="B6" s="131">
        <v>2002</v>
      </c>
      <c r="C6" s="131" t="s">
        <v>267</v>
      </c>
      <c r="D6" s="131" t="s">
        <v>277</v>
      </c>
    </row>
    <row r="7" spans="1:4" ht="12.75">
      <c r="A7" s="132" t="s">
        <v>141</v>
      </c>
      <c r="B7" s="126" t="s">
        <v>276</v>
      </c>
      <c r="C7" s="126" t="s">
        <v>276</v>
      </c>
      <c r="D7" s="133"/>
    </row>
    <row r="8" spans="1:4" ht="12.75">
      <c r="A8" s="2" t="s">
        <v>3</v>
      </c>
      <c r="B8" s="2"/>
      <c r="C8" s="2"/>
      <c r="D8" s="2"/>
    </row>
    <row r="9" spans="1:4" ht="12.75">
      <c r="A9" s="2" t="s">
        <v>5</v>
      </c>
      <c r="B9" s="2">
        <v>114423</v>
      </c>
      <c r="C9" s="2">
        <v>124651</v>
      </c>
      <c r="D9" s="69">
        <v>226950</v>
      </c>
    </row>
    <row r="10" spans="1:4" ht="12.75">
      <c r="A10" s="2" t="s">
        <v>6</v>
      </c>
      <c r="B10" s="2">
        <v>326427</v>
      </c>
      <c r="C10" s="2">
        <v>409070</v>
      </c>
      <c r="D10" s="69">
        <v>713293</v>
      </c>
    </row>
    <row r="11" spans="1:4" ht="12.75">
      <c r="A11" s="2" t="s">
        <v>87</v>
      </c>
      <c r="B11" s="69">
        <v>-3411</v>
      </c>
      <c r="C11" s="69">
        <v>-8530</v>
      </c>
      <c r="D11" s="69">
        <v>-12177</v>
      </c>
    </row>
    <row r="12" spans="1:4" ht="12.75">
      <c r="A12" s="2" t="s">
        <v>88</v>
      </c>
      <c r="B12" s="69">
        <v>-11055</v>
      </c>
      <c r="C12" s="69">
        <v>-12427</v>
      </c>
      <c r="D12" s="69">
        <v>-23408</v>
      </c>
    </row>
    <row r="13" spans="1:4" ht="12.75">
      <c r="A13" s="2" t="s">
        <v>174</v>
      </c>
      <c r="B13" s="69">
        <v>-351037</v>
      </c>
      <c r="C13" s="69">
        <v>-436786</v>
      </c>
      <c r="D13" s="69">
        <v>-745541</v>
      </c>
    </row>
    <row r="14" spans="1:4" ht="12.75">
      <c r="A14" s="2"/>
      <c r="B14" s="6"/>
      <c r="C14" s="6"/>
      <c r="D14" s="70"/>
    </row>
    <row r="15" spans="1:4" ht="12.75">
      <c r="A15" s="1" t="s">
        <v>63</v>
      </c>
      <c r="B15" s="1">
        <f>SUM(B9:B14)</f>
        <v>75347</v>
      </c>
      <c r="C15" s="101">
        <f>SUM(C9:C14)</f>
        <v>75978</v>
      </c>
      <c r="D15" s="101">
        <f>SUM(D9:D14)</f>
        <v>159117</v>
      </c>
    </row>
    <row r="16" spans="1:4" ht="12.75">
      <c r="A16" s="2" t="s">
        <v>3</v>
      </c>
      <c r="B16" s="2"/>
      <c r="C16" s="2"/>
      <c r="D16" s="135" t="s">
        <v>3</v>
      </c>
    </row>
    <row r="17" spans="1:4" ht="12.75">
      <c r="A17" s="2" t="s">
        <v>7</v>
      </c>
      <c r="B17" s="134">
        <v>3031</v>
      </c>
      <c r="C17" s="134">
        <v>1724</v>
      </c>
      <c r="D17" s="135">
        <v>2008</v>
      </c>
    </row>
    <row r="18" spans="1:4" ht="12.75">
      <c r="A18" s="2" t="s">
        <v>8</v>
      </c>
      <c r="B18" s="134">
        <v>137832</v>
      </c>
      <c r="C18" s="134">
        <v>172149</v>
      </c>
      <c r="D18" s="135">
        <v>350218</v>
      </c>
    </row>
    <row r="19" spans="1:4" ht="12.75">
      <c r="A19" s="12" t="s">
        <v>171</v>
      </c>
      <c r="B19" s="136">
        <v>119544</v>
      </c>
      <c r="C19" s="195">
        <v>136286</v>
      </c>
      <c r="D19" s="193">
        <v>278317</v>
      </c>
    </row>
    <row r="20" spans="1:4" ht="12.75">
      <c r="A20" s="12" t="s">
        <v>172</v>
      </c>
      <c r="B20" s="137">
        <v>18288</v>
      </c>
      <c r="C20" s="196">
        <v>35863</v>
      </c>
      <c r="D20" s="194">
        <v>71901</v>
      </c>
    </row>
    <row r="21" spans="1:4" ht="12.75">
      <c r="A21" s="2" t="s">
        <v>9</v>
      </c>
      <c r="B21" s="134">
        <v>23307</v>
      </c>
      <c r="C21" s="134">
        <v>8110</v>
      </c>
      <c r="D21" s="135">
        <v>45300</v>
      </c>
    </row>
    <row r="22" spans="1:4" ht="12.75">
      <c r="A22" s="2" t="s">
        <v>163</v>
      </c>
      <c r="B22" s="134">
        <v>18830</v>
      </c>
      <c r="C22" s="134">
        <v>13605</v>
      </c>
      <c r="D22" s="135">
        <v>31079</v>
      </c>
    </row>
    <row r="23" spans="1:4" ht="12.75">
      <c r="A23" s="2" t="s">
        <v>10</v>
      </c>
      <c r="B23" s="135">
        <v>-1917</v>
      </c>
      <c r="C23" s="135">
        <v>20548</v>
      </c>
      <c r="D23" s="135">
        <v>30949</v>
      </c>
    </row>
    <row r="24" spans="1:4" ht="12.75">
      <c r="A24" s="2"/>
      <c r="B24" s="6"/>
      <c r="C24" s="6"/>
      <c r="D24" s="70"/>
    </row>
    <row r="25" spans="1:4" ht="12.75">
      <c r="A25" s="1" t="s">
        <v>90</v>
      </c>
      <c r="B25" s="1">
        <f>SUM(B17:B24)-B19-B20+B15</f>
        <v>256430</v>
      </c>
      <c r="C25" s="1">
        <f>SUM(C17:C24)-C19-C20+C15</f>
        <v>292114</v>
      </c>
      <c r="D25" s="1">
        <f>SUM(D17:D24)-D19-D20+D15</f>
        <v>618671</v>
      </c>
    </row>
    <row r="26" spans="1:4" ht="12.75">
      <c r="A26" s="2" t="s">
        <v>3</v>
      </c>
      <c r="B26" s="2"/>
      <c r="C26" s="2"/>
      <c r="D26" s="69"/>
    </row>
    <row r="27" spans="1:4" ht="12.75">
      <c r="A27" s="2" t="s">
        <v>11</v>
      </c>
      <c r="B27" s="69">
        <v>-193726</v>
      </c>
      <c r="C27" s="69">
        <v>-201669</v>
      </c>
      <c r="D27" s="69">
        <v>-428510</v>
      </c>
    </row>
    <row r="28" spans="1:4" ht="12.75">
      <c r="A28" s="2" t="s">
        <v>12</v>
      </c>
      <c r="B28" s="69">
        <v>-37965</v>
      </c>
      <c r="C28" s="69">
        <v>-29832</v>
      </c>
      <c r="D28" s="69">
        <v>-115361</v>
      </c>
    </row>
    <row r="29" spans="1:4" ht="12.75">
      <c r="A29" s="12" t="s">
        <v>24</v>
      </c>
      <c r="B29" s="71">
        <v>-6556</v>
      </c>
      <c r="C29" s="83">
        <v>-7158</v>
      </c>
      <c r="D29" s="108">
        <v>-16926</v>
      </c>
    </row>
    <row r="30" spans="1:4" ht="12.75">
      <c r="A30" s="12" t="s">
        <v>25</v>
      </c>
      <c r="B30" s="72">
        <v>-31409</v>
      </c>
      <c r="C30" s="70">
        <v>-22674</v>
      </c>
      <c r="D30" s="109">
        <v>-98435</v>
      </c>
    </row>
    <row r="31" spans="1:4" ht="12.75">
      <c r="A31" s="2" t="s">
        <v>13</v>
      </c>
      <c r="B31" s="69">
        <v>-7605</v>
      </c>
      <c r="C31" s="69">
        <v>-8944</v>
      </c>
      <c r="D31" s="69">
        <v>-14668</v>
      </c>
    </row>
    <row r="32" spans="1:4" ht="12.75">
      <c r="A32" s="2"/>
      <c r="B32" s="6"/>
      <c r="C32" s="6"/>
      <c r="D32" s="70"/>
    </row>
    <row r="33" spans="1:4" ht="12.75">
      <c r="A33" s="1" t="s">
        <v>91</v>
      </c>
      <c r="B33" s="1">
        <f>SUM(B27:B32)-B29-B30+B25</f>
        <v>17134</v>
      </c>
      <c r="C33" s="1">
        <f>SUM(C27:C32)-C29-C30+C25</f>
        <v>51669</v>
      </c>
      <c r="D33" s="1">
        <f>SUM(D27:D32)-D29-D30+D25</f>
        <v>60132</v>
      </c>
    </row>
    <row r="34" spans="1:4" ht="12.75">
      <c r="A34" s="2"/>
      <c r="B34" s="2"/>
      <c r="C34" s="2"/>
      <c r="D34" s="69"/>
    </row>
    <row r="35" spans="1:4" ht="12.75">
      <c r="A35" s="2" t="s">
        <v>14</v>
      </c>
      <c r="B35" s="69">
        <v>3671</v>
      </c>
      <c r="C35" s="69">
        <v>133</v>
      </c>
      <c r="D35" s="69">
        <v>3083</v>
      </c>
    </row>
    <row r="36" spans="1:4" ht="12.75">
      <c r="A36" s="7" t="s">
        <v>15</v>
      </c>
      <c r="B36" s="69">
        <v>-5159</v>
      </c>
      <c r="C36" s="69">
        <v>0</v>
      </c>
      <c r="D36" s="69">
        <v>-7056</v>
      </c>
    </row>
    <row r="37" spans="1:4" ht="12.75">
      <c r="A37" s="7" t="s">
        <v>16</v>
      </c>
      <c r="B37" s="69">
        <v>0</v>
      </c>
      <c r="C37" s="69">
        <v>-11836</v>
      </c>
      <c r="D37" s="69">
        <v>-11836</v>
      </c>
    </row>
    <row r="38" spans="1:4" ht="12.75">
      <c r="A38" s="2" t="s">
        <v>17</v>
      </c>
      <c r="B38" s="70">
        <v>0</v>
      </c>
      <c r="C38" s="70">
        <v>0</v>
      </c>
      <c r="D38" s="70">
        <v>1362.6126077465005</v>
      </c>
    </row>
    <row r="39" spans="1:4" ht="12.75">
      <c r="A39" s="2"/>
      <c r="B39" s="2"/>
      <c r="C39" s="2"/>
      <c r="D39" s="73"/>
    </row>
    <row r="40" spans="1:4" ht="12.75">
      <c r="A40" s="1" t="s">
        <v>92</v>
      </c>
      <c r="B40" s="1">
        <f>SUM(B35:B39)+B33</f>
        <v>15646</v>
      </c>
      <c r="C40" s="1">
        <f>SUM(C35:C39)+C33</f>
        <v>39966</v>
      </c>
      <c r="D40" s="1">
        <f>SUM(D35:D39)+D33</f>
        <v>45685.6126077465</v>
      </c>
    </row>
    <row r="41" spans="1:4" ht="12.75">
      <c r="A41" s="2" t="s">
        <v>3</v>
      </c>
      <c r="B41" s="2"/>
      <c r="C41" s="2"/>
      <c r="D41" s="69"/>
    </row>
    <row r="42" spans="1:4" ht="12.75">
      <c r="A42" s="2" t="s">
        <v>278</v>
      </c>
      <c r="B42" s="69">
        <v>-11727</v>
      </c>
      <c r="C42" s="69">
        <v>-17651</v>
      </c>
      <c r="D42" s="69">
        <v>-28540</v>
      </c>
    </row>
    <row r="43" spans="1:4" ht="12.75">
      <c r="A43" s="2" t="s">
        <v>3</v>
      </c>
      <c r="B43" s="6"/>
      <c r="C43" s="6"/>
      <c r="D43" s="70"/>
    </row>
    <row r="44" spans="1:4" ht="12.75">
      <c r="A44" s="1" t="s">
        <v>92</v>
      </c>
      <c r="B44" s="1">
        <f>SUM(B40:B43)</f>
        <v>3919</v>
      </c>
      <c r="C44" s="1">
        <f>SUM(C40:C43)</f>
        <v>22315</v>
      </c>
      <c r="D44" s="101">
        <f>SUM(D40:D43)</f>
        <v>17145.6126077465</v>
      </c>
    </row>
    <row r="45" spans="1:4" ht="12.75">
      <c r="A45" s="2"/>
      <c r="B45" s="2"/>
      <c r="C45" s="2"/>
      <c r="D45" s="69"/>
    </row>
    <row r="46" spans="1:4" ht="12.75">
      <c r="A46" s="2" t="s">
        <v>18</v>
      </c>
      <c r="B46" s="69">
        <v>-492</v>
      </c>
      <c r="C46" s="69">
        <v>-758</v>
      </c>
      <c r="D46" s="69">
        <v>-1586</v>
      </c>
    </row>
    <row r="47" spans="1:4" ht="12.75">
      <c r="A47" s="2"/>
      <c r="B47" s="6"/>
      <c r="C47" s="6"/>
      <c r="D47" s="70" t="s">
        <v>3</v>
      </c>
    </row>
    <row r="48" spans="1:4" ht="12.75">
      <c r="A48" s="1" t="s">
        <v>93</v>
      </c>
      <c r="B48" s="1">
        <f>SUM(B44:B47)</f>
        <v>3427</v>
      </c>
      <c r="C48" s="1">
        <f>SUM(C44:C47)</f>
        <v>21557</v>
      </c>
      <c r="D48" s="1">
        <f>SUM(D44:D47)</f>
        <v>15559.612607746501</v>
      </c>
    </row>
    <row r="49" spans="1:4" ht="12.75">
      <c r="A49" s="2"/>
      <c r="B49" s="2"/>
      <c r="C49" s="2"/>
      <c r="D49" s="69"/>
    </row>
    <row r="50" spans="1:4" ht="12.75">
      <c r="A50" s="2" t="s">
        <v>19</v>
      </c>
      <c r="B50" s="69">
        <v>-27349</v>
      </c>
      <c r="C50" s="69">
        <v>-31412</v>
      </c>
      <c r="D50" s="69">
        <v>-57874</v>
      </c>
    </row>
    <row r="51" spans="1:4" ht="12.75">
      <c r="A51" s="2"/>
      <c r="B51" s="2"/>
      <c r="C51" s="2"/>
      <c r="D51" s="69"/>
    </row>
    <row r="52" spans="1:4" ht="13.5" thickBot="1">
      <c r="A52" s="1" t="s">
        <v>175</v>
      </c>
      <c r="B52" s="104">
        <f>SUM(B48:B51)</f>
        <v>-23922</v>
      </c>
      <c r="C52" s="104">
        <f>SUM(C48:C51)</f>
        <v>-9855</v>
      </c>
      <c r="D52" s="104">
        <f>SUM(D48:D51)</f>
        <v>-42314.3873922535</v>
      </c>
    </row>
    <row r="53" spans="1:4" ht="13.5" thickTop="1">
      <c r="A53" s="2" t="s">
        <v>3</v>
      </c>
      <c r="B53" s="2"/>
      <c r="C53" s="2"/>
      <c r="D53" s="69"/>
    </row>
    <row r="54" spans="1:4" ht="12.75">
      <c r="A54" s="38" t="s">
        <v>59</v>
      </c>
      <c r="B54" s="38">
        <v>43867</v>
      </c>
      <c r="C54" s="38">
        <v>42898</v>
      </c>
      <c r="D54" s="69">
        <v>115777</v>
      </c>
    </row>
    <row r="55" spans="1:4" ht="12.75">
      <c r="A55" s="2"/>
      <c r="B55" s="2"/>
      <c r="C55" s="2"/>
      <c r="D55" s="64"/>
    </row>
    <row r="56" spans="1:4" ht="12.75">
      <c r="A56" s="2" t="s">
        <v>20</v>
      </c>
      <c r="B56" s="65">
        <v>3.2</v>
      </c>
      <c r="C56" s="65">
        <v>22.1</v>
      </c>
      <c r="D56" s="65">
        <v>14.8</v>
      </c>
    </row>
    <row r="57" spans="1:4" ht="13.5" thickBot="1">
      <c r="A57" s="2" t="s">
        <v>21</v>
      </c>
      <c r="B57" s="67">
        <v>47.6</v>
      </c>
      <c r="C57" s="67">
        <v>46.9</v>
      </c>
      <c r="D57" s="67">
        <v>126.835</v>
      </c>
    </row>
    <row r="58" spans="1:4" ht="13.5" thickTop="1">
      <c r="A58" s="2"/>
      <c r="B58" s="65"/>
      <c r="C58" s="65"/>
      <c r="D58" s="68"/>
    </row>
    <row r="59" spans="1:4" ht="12.75">
      <c r="A59" s="2" t="s">
        <v>22</v>
      </c>
      <c r="B59" s="65">
        <v>3.2</v>
      </c>
      <c r="C59" s="65">
        <v>21.3</v>
      </c>
      <c r="D59" s="66">
        <v>14.8</v>
      </c>
    </row>
    <row r="60" spans="1:4" ht="13.5" thickBot="1">
      <c r="A60" s="2" t="s">
        <v>23</v>
      </c>
      <c r="B60" s="67">
        <v>26</v>
      </c>
      <c r="C60" s="67">
        <v>25.9</v>
      </c>
      <c r="D60" s="67">
        <v>53.79170734703558</v>
      </c>
    </row>
    <row r="61" ht="13.5" thickTop="1">
      <c r="D61" s="64"/>
    </row>
    <row r="62" spans="1:4" ht="12.75">
      <c r="A62" s="2" t="s">
        <v>279</v>
      </c>
      <c r="D62" s="64"/>
    </row>
    <row r="63" spans="1:4" ht="12.75">
      <c r="A63" s="2" t="s">
        <v>286</v>
      </c>
      <c r="D63" s="64"/>
    </row>
    <row r="64" spans="1:4" ht="15">
      <c r="A64" s="2" t="s">
        <v>280</v>
      </c>
      <c r="B64" s="218" t="s">
        <v>281</v>
      </c>
      <c r="D64" s="64"/>
    </row>
    <row r="65" spans="1:4" ht="12.75">
      <c r="A65" s="138" t="s">
        <v>282</v>
      </c>
      <c r="B65" s="69">
        <v>3523</v>
      </c>
      <c r="D65" s="64"/>
    </row>
    <row r="66" spans="1:4" ht="12.75">
      <c r="A66" s="138" t="s">
        <v>283</v>
      </c>
      <c r="B66" s="69">
        <v>-2717</v>
      </c>
      <c r="D66" s="64"/>
    </row>
    <row r="67" spans="1:4" ht="12.75">
      <c r="A67" s="138" t="s">
        <v>284</v>
      </c>
      <c r="B67" s="113">
        <v>0</v>
      </c>
      <c r="D67" s="64"/>
    </row>
    <row r="68" ht="12.75">
      <c r="D68" s="64"/>
    </row>
    <row r="69" ht="12.75">
      <c r="D69" s="64"/>
    </row>
    <row r="70" ht="12.75">
      <c r="D70" s="64"/>
    </row>
    <row r="71" ht="12.75">
      <c r="D71" s="64"/>
    </row>
    <row r="72" ht="12.75">
      <c r="D72" s="64"/>
    </row>
    <row r="73" ht="12.75">
      <c r="D73" s="64"/>
    </row>
    <row r="74" ht="12.75">
      <c r="D74" s="64"/>
    </row>
    <row r="75" ht="12.75">
      <c r="D75" s="64"/>
    </row>
    <row r="76" ht="12.75">
      <c r="D76" s="64"/>
    </row>
    <row r="77" ht="12.75">
      <c r="D77" s="64"/>
    </row>
    <row r="78" ht="12.75">
      <c r="D78" s="64"/>
    </row>
    <row r="79" ht="12.75">
      <c r="D79" s="64"/>
    </row>
    <row r="80" ht="12.75">
      <c r="D80" s="64"/>
    </row>
    <row r="81" ht="12.75">
      <c r="D81" s="64"/>
    </row>
    <row r="82" ht="12.75">
      <c r="D82" s="64"/>
    </row>
    <row r="83" ht="12.75">
      <c r="D83" s="64"/>
    </row>
    <row r="84" ht="12.75">
      <c r="D84" s="64"/>
    </row>
    <row r="85" ht="12.75">
      <c r="D85" s="64"/>
    </row>
    <row r="86" ht="12.75">
      <c r="D86" s="64"/>
    </row>
    <row r="87" ht="12.75">
      <c r="D87" s="64"/>
    </row>
    <row r="88" ht="12.75">
      <c r="D88" s="64"/>
    </row>
    <row r="89" ht="12.75">
      <c r="D89" s="64"/>
    </row>
    <row r="90" ht="12.75">
      <c r="D90" s="64"/>
    </row>
    <row r="91" ht="12.75">
      <c r="D91" s="64"/>
    </row>
  </sheetData>
  <hyperlinks>
    <hyperlink ref="D1" location="Index!A1" display="Back to index"/>
  </hyperlinks>
  <printOptions/>
  <pageMargins left="0.75" right="0.75" top="1" bottom="1" header="0.5" footer="0.5"/>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F1" sqref="F1"/>
    </sheetView>
  </sheetViews>
  <sheetFormatPr defaultColWidth="10.7109375" defaultRowHeight="12.75"/>
  <cols>
    <col min="1" max="1" width="66.00390625" style="2" customWidth="1"/>
    <col min="2" max="3" width="10.7109375" style="2" hidden="1" customWidth="1"/>
    <col min="4" max="4" width="10.7109375" style="2" customWidth="1"/>
    <col min="5" max="5" width="10.57421875" style="2" customWidth="1"/>
    <col min="6" max="6" width="11.28125" style="2" customWidth="1"/>
    <col min="7" max="16384" width="10.7109375" style="2" customWidth="1"/>
  </cols>
  <sheetData>
    <row r="1" spans="1:6" ht="15.75">
      <c r="A1" s="143" t="s">
        <v>285</v>
      </c>
      <c r="B1" s="3" t="s">
        <v>0</v>
      </c>
      <c r="C1" s="3" t="s">
        <v>0</v>
      </c>
      <c r="D1" s="3"/>
      <c r="E1" s="3"/>
      <c r="F1" s="186" t="s">
        <v>345</v>
      </c>
    </row>
    <row r="2" spans="1:6" ht="12.75" customHeight="1">
      <c r="A2" s="143"/>
      <c r="B2" s="3"/>
      <c r="C2" s="3"/>
      <c r="D2" s="3"/>
      <c r="E2" s="3"/>
      <c r="F2" s="197"/>
    </row>
    <row r="3" spans="1:3" ht="12.75">
      <c r="A3" s="1"/>
      <c r="B3" s="3" t="s">
        <v>1</v>
      </c>
      <c r="C3" s="3" t="s">
        <v>1</v>
      </c>
    </row>
    <row r="4" spans="1:6" ht="12.75">
      <c r="A4" s="21"/>
      <c r="B4" s="140" t="s">
        <v>2</v>
      </c>
      <c r="C4" s="140" t="s">
        <v>2</v>
      </c>
      <c r="D4" s="120" t="s">
        <v>232</v>
      </c>
      <c r="E4" s="120" t="s">
        <v>232</v>
      </c>
      <c r="F4" s="120" t="s">
        <v>233</v>
      </c>
    </row>
    <row r="5" spans="1:6" ht="12.75">
      <c r="A5" s="21"/>
      <c r="B5" s="121">
        <v>1998</v>
      </c>
      <c r="C5" s="121">
        <v>1999</v>
      </c>
      <c r="D5" s="119" t="s">
        <v>94</v>
      </c>
      <c r="E5" s="119" t="s">
        <v>94</v>
      </c>
      <c r="F5" s="119" t="s">
        <v>2</v>
      </c>
    </row>
    <row r="6" spans="1:6" ht="12.75">
      <c r="A6" s="21"/>
      <c r="B6" s="120" t="s">
        <v>4</v>
      </c>
      <c r="C6" s="120" t="s">
        <v>4</v>
      </c>
      <c r="D6" s="121">
        <v>2002</v>
      </c>
      <c r="E6" s="121" t="s">
        <v>267</v>
      </c>
      <c r="F6" s="121" t="s">
        <v>277</v>
      </c>
    </row>
    <row r="7" spans="1:6" ht="12.75">
      <c r="A7" s="141" t="s">
        <v>141</v>
      </c>
      <c r="B7" s="142"/>
      <c r="C7" s="142"/>
      <c r="D7" s="139" t="s">
        <v>276</v>
      </c>
      <c r="E7" s="139" t="s">
        <v>276</v>
      </c>
      <c r="F7" s="123"/>
    </row>
    <row r="8" spans="1:2" ht="12.75">
      <c r="A8" s="2" t="s">
        <v>3</v>
      </c>
      <c r="B8" s="2" t="s">
        <v>3</v>
      </c>
    </row>
    <row r="9" spans="1:6" ht="12.75">
      <c r="A9" s="2" t="s">
        <v>99</v>
      </c>
      <c r="D9" s="2">
        <v>3427</v>
      </c>
      <c r="E9" s="2">
        <v>21557</v>
      </c>
      <c r="F9" s="2">
        <v>15560</v>
      </c>
    </row>
    <row r="10" spans="1:6" ht="12.75">
      <c r="A10" s="2" t="s">
        <v>100</v>
      </c>
      <c r="D10" s="69">
        <v>-12724</v>
      </c>
      <c r="E10" s="69">
        <v>-16050</v>
      </c>
      <c r="F10" s="69">
        <v>-69737</v>
      </c>
    </row>
    <row r="11" spans="1:6" ht="12.75">
      <c r="A11" s="2" t="s">
        <v>176</v>
      </c>
      <c r="D11" s="2">
        <v>3212</v>
      </c>
      <c r="E11" s="2">
        <v>5799</v>
      </c>
      <c r="F11" s="2">
        <v>10254</v>
      </c>
    </row>
    <row r="12" spans="1:2" ht="12.75">
      <c r="A12" s="2" t="s">
        <v>3</v>
      </c>
      <c r="B12" s="2" t="s">
        <v>3</v>
      </c>
    </row>
    <row r="13" spans="1:6" ht="13.5" thickBot="1">
      <c r="A13" s="1" t="s">
        <v>101</v>
      </c>
      <c r="B13" s="8">
        <v>16431.147620811687</v>
      </c>
      <c r="C13" s="8">
        <v>32593</v>
      </c>
      <c r="D13" s="104">
        <f>SUM(D9:D12)</f>
        <v>-6085</v>
      </c>
      <c r="E13" s="157">
        <f>SUM(E9:E12)</f>
        <v>11306</v>
      </c>
      <c r="F13" s="104">
        <f>SUM(F9:F12)</f>
        <v>-43923</v>
      </c>
    </row>
    <row r="14" ht="13.5" thickTop="1"/>
    <row r="17" ht="12.75">
      <c r="A17" s="2" t="s">
        <v>274</v>
      </c>
    </row>
    <row r="18" ht="12.75">
      <c r="A18" s="2" t="s">
        <v>286</v>
      </c>
    </row>
  </sheetData>
  <hyperlinks>
    <hyperlink ref="F1" location="Index!A1" display="Back to index"/>
  </hyperlinks>
  <printOptions/>
  <pageMargins left="0.75" right="0.75" top="1" bottom="1" header="0.5" footer="0.5"/>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57"/>
  <sheetViews>
    <sheetView workbookViewId="0" topLeftCell="A30">
      <selection activeCell="F47" sqref="F47"/>
    </sheetView>
  </sheetViews>
  <sheetFormatPr defaultColWidth="9.140625" defaultRowHeight="12.75"/>
  <cols>
    <col min="1" max="1" width="53.140625" style="0" customWidth="1"/>
    <col min="2" max="2" width="13.57421875" style="0" customWidth="1"/>
    <col min="3" max="3" width="13.8515625" style="0" customWidth="1"/>
    <col min="4" max="4" width="11.57421875" style="0" customWidth="1"/>
    <col min="5" max="5" width="11.421875" style="0" customWidth="1"/>
  </cols>
  <sheetData>
    <row r="1" spans="1:6" ht="15.75">
      <c r="A1" s="39" t="s">
        <v>287</v>
      </c>
      <c r="B1" s="39"/>
      <c r="C1" s="39"/>
      <c r="D1" s="186" t="s">
        <v>345</v>
      </c>
      <c r="E1" s="75"/>
      <c r="F1" s="75"/>
    </row>
    <row r="2" spans="1:6" ht="12.75">
      <c r="A2" s="14"/>
      <c r="B2" s="14"/>
      <c r="C2" s="14"/>
      <c r="D2" s="5"/>
      <c r="E2" s="25"/>
      <c r="F2" s="75"/>
    </row>
    <row r="3" spans="1:4" ht="12.75">
      <c r="A3" s="14"/>
      <c r="B3" s="14"/>
      <c r="C3" s="14"/>
      <c r="D3" s="5"/>
    </row>
    <row r="4" spans="1:4" ht="12.75">
      <c r="A4" s="144"/>
      <c r="B4" s="119" t="s">
        <v>94</v>
      </c>
      <c r="C4" s="119" t="s">
        <v>94</v>
      </c>
      <c r="D4" s="145" t="s">
        <v>2</v>
      </c>
    </row>
    <row r="5" spans="1:4" ht="12.75">
      <c r="A5" s="144"/>
      <c r="B5" s="121">
        <v>2002</v>
      </c>
      <c r="C5" s="121" t="s">
        <v>267</v>
      </c>
      <c r="D5" s="146" t="s">
        <v>277</v>
      </c>
    </row>
    <row r="6" spans="1:4" ht="12.75">
      <c r="A6" s="122" t="s">
        <v>142</v>
      </c>
      <c r="B6" s="147" t="s">
        <v>276</v>
      </c>
      <c r="C6" s="147" t="s">
        <v>276</v>
      </c>
      <c r="D6" s="148"/>
    </row>
    <row r="7" spans="1:4" ht="12.75">
      <c r="A7" s="15"/>
      <c r="B7" s="15"/>
      <c r="C7" s="15"/>
      <c r="D7" s="15"/>
    </row>
    <row r="8" spans="1:4" ht="12.75">
      <c r="A8" s="14" t="s">
        <v>97</v>
      </c>
      <c r="B8" s="14"/>
      <c r="C8" s="14"/>
      <c r="D8" s="15"/>
    </row>
    <row r="9" spans="1:4" ht="12.75">
      <c r="A9" s="15" t="s">
        <v>26</v>
      </c>
      <c r="B9" s="15">
        <v>221487</v>
      </c>
      <c r="C9" s="15">
        <v>424186</v>
      </c>
      <c r="D9" s="15">
        <v>457222</v>
      </c>
    </row>
    <row r="10" spans="1:4" ht="12.75">
      <c r="A10" s="15" t="s">
        <v>27</v>
      </c>
      <c r="B10" s="15">
        <v>487019</v>
      </c>
      <c r="C10" s="15">
        <v>328424</v>
      </c>
      <c r="D10" s="15">
        <v>340525</v>
      </c>
    </row>
    <row r="11" spans="1:4" ht="12.75">
      <c r="A11" s="15" t="s">
        <v>28</v>
      </c>
      <c r="B11" s="15">
        <v>2755770</v>
      </c>
      <c r="C11" s="15">
        <v>3082699</v>
      </c>
      <c r="D11" s="15">
        <v>2583205</v>
      </c>
    </row>
    <row r="12" spans="1:4" ht="12.75">
      <c r="A12" s="15" t="s">
        <v>29</v>
      </c>
      <c r="B12" s="15">
        <v>5079600</v>
      </c>
      <c r="C12" s="15">
        <v>3948111</v>
      </c>
      <c r="D12" s="15">
        <v>4780480</v>
      </c>
    </row>
    <row r="13" spans="1:4" ht="12.75">
      <c r="A13" s="15" t="s">
        <v>30</v>
      </c>
      <c r="B13" s="15">
        <v>3797015</v>
      </c>
      <c r="C13" s="15">
        <v>4875945</v>
      </c>
      <c r="D13" s="15">
        <v>4235119</v>
      </c>
    </row>
    <row r="14" spans="1:4" ht="12.75">
      <c r="A14" s="15" t="s">
        <v>31</v>
      </c>
      <c r="B14" s="15">
        <v>145745</v>
      </c>
      <c r="C14" s="15">
        <v>99322</v>
      </c>
      <c r="D14" s="15">
        <v>204352</v>
      </c>
    </row>
    <row r="15" spans="1:4" ht="12.75">
      <c r="A15" s="15" t="s">
        <v>177</v>
      </c>
      <c r="B15" s="15">
        <v>43051</v>
      </c>
      <c r="C15" s="15">
        <v>17135</v>
      </c>
      <c r="D15" s="15">
        <v>45026</v>
      </c>
    </row>
    <row r="16" spans="1:4" ht="12.75">
      <c r="A16" s="15" t="s">
        <v>32</v>
      </c>
      <c r="B16" s="15">
        <v>338198</v>
      </c>
      <c r="C16" s="15">
        <v>484263</v>
      </c>
      <c r="D16" s="15">
        <v>384900</v>
      </c>
    </row>
    <row r="17" spans="1:4" ht="12.75">
      <c r="A17" s="15" t="s">
        <v>24</v>
      </c>
      <c r="B17" s="15">
        <v>178383</v>
      </c>
      <c r="C17" s="15">
        <v>148459</v>
      </c>
      <c r="D17" s="15">
        <v>186761</v>
      </c>
    </row>
    <row r="18" spans="1:4" ht="12.75">
      <c r="A18" s="15" t="s">
        <v>33</v>
      </c>
      <c r="B18" s="15">
        <v>70004</v>
      </c>
      <c r="C18" s="15">
        <v>51086</v>
      </c>
      <c r="D18" s="15">
        <v>42130</v>
      </c>
    </row>
    <row r="19" spans="1:4" ht="12.75">
      <c r="A19" s="15" t="s">
        <v>34</v>
      </c>
      <c r="B19" s="15">
        <v>887816</v>
      </c>
      <c r="C19" s="15">
        <v>969984</v>
      </c>
      <c r="D19" s="15">
        <v>1275695</v>
      </c>
    </row>
    <row r="20" spans="1:4" ht="12.75">
      <c r="A20" s="15" t="s">
        <v>145</v>
      </c>
      <c r="B20" s="15">
        <v>97972</v>
      </c>
      <c r="C20" s="15">
        <v>183713</v>
      </c>
      <c r="D20" s="15">
        <v>67116</v>
      </c>
    </row>
    <row r="21" spans="1:4" ht="12.75">
      <c r="A21" s="15"/>
      <c r="B21" s="16">
        <f>SUM(B9:B20)</f>
        <v>14102060</v>
      </c>
      <c r="C21" s="16">
        <f>SUM(C9:C20)</f>
        <v>14613327</v>
      </c>
      <c r="D21" s="16">
        <f>SUM(D9:D20)</f>
        <v>14602531</v>
      </c>
    </row>
    <row r="22" spans="1:4" ht="12.75">
      <c r="A22" s="15" t="s">
        <v>288</v>
      </c>
      <c r="B22" s="102">
        <v>2022945</v>
      </c>
      <c r="C22" s="102">
        <v>3032530</v>
      </c>
      <c r="D22" s="15">
        <v>2354401</v>
      </c>
    </row>
    <row r="23" spans="1:4" ht="13.5" thickBot="1">
      <c r="A23" s="15"/>
      <c r="B23" s="149">
        <f>SUM(B21:B22)</f>
        <v>16125005</v>
      </c>
      <c r="C23" s="149">
        <f>SUM(C21:C22)</f>
        <v>17645857</v>
      </c>
      <c r="D23" s="149">
        <f>SUM(D21:D22)</f>
        <v>16956932</v>
      </c>
    </row>
    <row r="24" spans="1:4" ht="13.5" thickTop="1">
      <c r="A24" s="15"/>
      <c r="B24" s="15"/>
      <c r="C24" s="15"/>
      <c r="D24" s="15"/>
    </row>
    <row r="25" spans="1:4" ht="12.75">
      <c r="A25" s="14" t="s">
        <v>96</v>
      </c>
      <c r="B25" s="14"/>
      <c r="C25" s="14"/>
      <c r="D25" s="15"/>
    </row>
    <row r="26" spans="1:4" ht="12.75">
      <c r="A26" s="15" t="s">
        <v>35</v>
      </c>
      <c r="B26" s="15">
        <v>3697701</v>
      </c>
      <c r="C26" s="15">
        <v>4678773</v>
      </c>
      <c r="D26" s="15">
        <v>3735349</v>
      </c>
    </row>
    <row r="27" spans="1:4" ht="12.75">
      <c r="A27" s="15" t="s">
        <v>36</v>
      </c>
      <c r="B27" s="15">
        <v>7549341</v>
      </c>
      <c r="C27" s="15">
        <v>6996580</v>
      </c>
      <c r="D27" s="15">
        <v>7584425</v>
      </c>
    </row>
    <row r="28" spans="1:4" ht="12.75">
      <c r="A28" s="15" t="s">
        <v>37</v>
      </c>
      <c r="B28" s="15">
        <v>1733119</v>
      </c>
      <c r="C28" s="15">
        <v>1657158</v>
      </c>
      <c r="D28" s="15">
        <v>2106191</v>
      </c>
    </row>
    <row r="29" spans="1:4" ht="12.75">
      <c r="A29" s="15" t="s">
        <v>289</v>
      </c>
      <c r="B29" s="102">
        <v>197541</v>
      </c>
      <c r="C29" s="102">
        <v>187573</v>
      </c>
      <c r="D29" s="15">
        <v>218132</v>
      </c>
    </row>
    <row r="30" spans="1:4" ht="12.75">
      <c r="A30" s="15"/>
      <c r="B30" s="15">
        <f>SUM(B26:B29)</f>
        <v>13177702</v>
      </c>
      <c r="C30" s="15">
        <f>SUM(C26:C29)</f>
        <v>13520084</v>
      </c>
      <c r="D30" s="16">
        <f>SUM(D26:D29)</f>
        <v>13644097</v>
      </c>
    </row>
    <row r="31" spans="1:4" ht="12.75">
      <c r="A31" s="15" t="s">
        <v>290</v>
      </c>
      <c r="B31" s="15">
        <v>2022945</v>
      </c>
      <c r="C31" s="15">
        <v>3032530</v>
      </c>
      <c r="D31" s="15">
        <v>2354401</v>
      </c>
    </row>
    <row r="32" spans="1:4" ht="13.5" thickBot="1">
      <c r="A32" s="15"/>
      <c r="B32" s="17">
        <f>SUM(B30:B31)</f>
        <v>15200647</v>
      </c>
      <c r="C32" s="17">
        <f>SUM(C30:C31)</f>
        <v>16552614</v>
      </c>
      <c r="D32" s="17">
        <f>SUM(D30:D31)</f>
        <v>15998498</v>
      </c>
    </row>
    <row r="33" spans="1:4" ht="13.5" thickTop="1">
      <c r="A33" s="15"/>
      <c r="B33" s="15"/>
      <c r="C33" s="15"/>
      <c r="D33" s="15"/>
    </row>
    <row r="34" spans="1:4" ht="12.75">
      <c r="A34" s="14" t="s">
        <v>95</v>
      </c>
      <c r="B34" s="14"/>
      <c r="C34" s="14"/>
      <c r="D34" s="15"/>
    </row>
    <row r="35" spans="1:4" ht="12.75">
      <c r="A35" s="15" t="s">
        <v>166</v>
      </c>
      <c r="B35" s="15">
        <v>153803</v>
      </c>
      <c r="C35" s="15">
        <v>219672</v>
      </c>
      <c r="D35" s="15">
        <v>190659</v>
      </c>
    </row>
    <row r="36" spans="1:4" ht="12.75">
      <c r="A36" s="15" t="s">
        <v>38</v>
      </c>
      <c r="B36" s="15">
        <v>32580</v>
      </c>
      <c r="C36" s="15">
        <v>26071</v>
      </c>
      <c r="D36" s="15">
        <v>33473</v>
      </c>
    </row>
    <row r="37" spans="1:4" ht="12.75">
      <c r="A37" s="15"/>
      <c r="B37" s="15"/>
      <c r="C37" s="15"/>
      <c r="D37" s="15"/>
    </row>
    <row r="38" spans="1:4" ht="12.75">
      <c r="A38" s="15" t="s">
        <v>39</v>
      </c>
      <c r="B38" s="198">
        <v>123</v>
      </c>
      <c r="C38" s="16">
        <v>7510</v>
      </c>
      <c r="D38" s="199">
        <v>7530</v>
      </c>
    </row>
    <row r="39" spans="1:4" ht="12.75">
      <c r="A39" s="15" t="s">
        <v>102</v>
      </c>
      <c r="B39" s="200">
        <v>924945</v>
      </c>
      <c r="C39" s="18">
        <v>845616</v>
      </c>
      <c r="D39" s="201">
        <v>814089</v>
      </c>
    </row>
    <row r="40" spans="1:4" ht="12.75">
      <c r="A40" s="15" t="s">
        <v>40</v>
      </c>
      <c r="B40" s="200">
        <v>41148</v>
      </c>
      <c r="C40" s="18">
        <v>41148</v>
      </c>
      <c r="D40" s="201">
        <v>41148</v>
      </c>
    </row>
    <row r="41" spans="1:4" ht="12.75">
      <c r="A41" s="15" t="s">
        <v>41</v>
      </c>
      <c r="B41" s="200">
        <v>14148</v>
      </c>
      <c r="C41" s="18">
        <v>6631</v>
      </c>
      <c r="D41" s="201">
        <v>11202.147620811702</v>
      </c>
    </row>
    <row r="42" spans="1:4" ht="12.75">
      <c r="A42" s="15" t="s">
        <v>42</v>
      </c>
      <c r="B42" s="202">
        <v>-187415</v>
      </c>
      <c r="C42" s="113">
        <v>-125903</v>
      </c>
      <c r="D42" s="203">
        <v>-176833</v>
      </c>
    </row>
    <row r="43" spans="1:4" ht="12.75">
      <c r="A43" s="15" t="s">
        <v>43</v>
      </c>
      <c r="B43" s="204">
        <v>-54974</v>
      </c>
      <c r="C43" s="102">
        <v>72498</v>
      </c>
      <c r="D43" s="205">
        <v>37166</v>
      </c>
    </row>
    <row r="44" spans="1:4" ht="12.75">
      <c r="A44" s="15" t="s">
        <v>44</v>
      </c>
      <c r="B44" s="15">
        <f>SUM(B38:B43)</f>
        <v>737975</v>
      </c>
      <c r="C44" s="15">
        <f>SUM(C38:C43)</f>
        <v>847500</v>
      </c>
      <c r="D44" s="18">
        <f>SUM(D38:D43)</f>
        <v>734302.1476208117</v>
      </c>
    </row>
    <row r="45" spans="1:4" ht="12.75">
      <c r="A45" s="15" t="s">
        <v>45</v>
      </c>
      <c r="B45" s="198">
        <v>737975</v>
      </c>
      <c r="C45" s="16">
        <v>804399</v>
      </c>
      <c r="D45" s="199">
        <v>691201</v>
      </c>
    </row>
    <row r="46" spans="1:4" ht="12.75">
      <c r="A46" s="15" t="s">
        <v>46</v>
      </c>
      <c r="B46" s="206">
        <v>0</v>
      </c>
      <c r="C46" s="103">
        <v>43101</v>
      </c>
      <c r="D46" s="205">
        <v>43101</v>
      </c>
    </row>
    <row r="47" spans="1:4" ht="12.75">
      <c r="A47" s="15" t="s">
        <v>3</v>
      </c>
      <c r="B47" s="15"/>
      <c r="C47" s="15"/>
      <c r="D47" s="15"/>
    </row>
    <row r="48" spans="1:4" ht="12.75">
      <c r="A48" s="15" t="s">
        <v>3</v>
      </c>
      <c r="B48" s="150">
        <f>SUM(B35:B36)+B44</f>
        <v>924358</v>
      </c>
      <c r="C48" s="150">
        <f>SUM(C35:C36)+C44</f>
        <v>1093243</v>
      </c>
      <c r="D48" s="150">
        <f>SUM(D35:D36)+D44</f>
        <v>958434.1476208117</v>
      </c>
    </row>
    <row r="49" spans="1:4" ht="12.75">
      <c r="A49" s="15"/>
      <c r="B49" s="15"/>
      <c r="C49" s="15"/>
      <c r="D49" s="15"/>
    </row>
    <row r="50" spans="1:4" ht="13.5" thickBot="1">
      <c r="A50" s="15" t="s">
        <v>3</v>
      </c>
      <c r="B50" s="149">
        <f>B48+B32</f>
        <v>16125005</v>
      </c>
      <c r="C50" s="149">
        <f>C48+C32</f>
        <v>17645857</v>
      </c>
      <c r="D50" s="149">
        <f>D48+D32</f>
        <v>16956932.147620812</v>
      </c>
    </row>
    <row r="51" spans="1:4" ht="13.5" thickTop="1">
      <c r="A51" s="15"/>
      <c r="B51" s="15"/>
      <c r="C51" s="15"/>
      <c r="D51" s="18"/>
    </row>
    <row r="52" spans="1:4" ht="12.75">
      <c r="A52" s="15" t="s">
        <v>3</v>
      </c>
      <c r="B52" s="15"/>
      <c r="C52" s="15"/>
      <c r="D52" s="15"/>
    </row>
    <row r="53" spans="1:4" ht="12.75">
      <c r="A53" s="112" t="s">
        <v>279</v>
      </c>
      <c r="B53" s="14"/>
      <c r="C53" s="14"/>
      <c r="D53" s="15"/>
    </row>
    <row r="54" spans="1:4" ht="12.75">
      <c r="A54" s="15" t="s">
        <v>286</v>
      </c>
      <c r="B54" s="15"/>
      <c r="C54" s="15"/>
      <c r="D54" s="15"/>
    </row>
    <row r="55" spans="1:4" ht="12.75">
      <c r="A55" s="15"/>
      <c r="B55" s="15"/>
      <c r="C55" s="15"/>
      <c r="D55" s="15"/>
    </row>
    <row r="56" spans="1:4" ht="12.75">
      <c r="A56" s="15"/>
      <c r="B56" s="15"/>
      <c r="C56" s="15"/>
      <c r="D56" s="18"/>
    </row>
    <row r="57" spans="1:4" ht="12.75">
      <c r="A57" s="15"/>
      <c r="B57" s="15"/>
      <c r="C57" s="15"/>
      <c r="D57" s="18"/>
    </row>
  </sheetData>
  <hyperlinks>
    <hyperlink ref="D1" location="Index!A1" display="Back to index"/>
  </hyperlink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F19"/>
  <sheetViews>
    <sheetView workbookViewId="0" topLeftCell="A1">
      <selection activeCell="C19" sqref="C19"/>
    </sheetView>
  </sheetViews>
  <sheetFormatPr defaultColWidth="9.140625" defaultRowHeight="12.75"/>
  <cols>
    <col min="1" max="1" width="35.8515625" style="0" customWidth="1"/>
    <col min="2" max="2" width="13.421875" style="0" bestFit="1" customWidth="1"/>
    <col min="3" max="3" width="11.8515625" style="0" customWidth="1"/>
    <col min="4" max="4" width="9.28125" style="0" bestFit="1" customWidth="1"/>
  </cols>
  <sheetData>
    <row r="1" spans="1:6" ht="15.75">
      <c r="A1" s="39" t="s">
        <v>255</v>
      </c>
      <c r="B1" s="39"/>
      <c r="C1" s="39"/>
      <c r="D1" s="75"/>
      <c r="E1" s="75"/>
      <c r="F1" s="75"/>
    </row>
    <row r="2" spans="1:6" ht="12.75">
      <c r="A2" s="14"/>
      <c r="B2" s="14"/>
      <c r="C2" s="14"/>
      <c r="D2" s="5"/>
      <c r="E2" s="25"/>
      <c r="F2" s="75"/>
    </row>
    <row r="3" spans="1:6" ht="25.5">
      <c r="A3" s="14"/>
      <c r="B3" s="14"/>
      <c r="C3" s="14"/>
      <c r="D3" s="5"/>
      <c r="F3" s="187" t="s">
        <v>345</v>
      </c>
    </row>
    <row r="4" spans="1:4" ht="12.75">
      <c r="A4" s="14"/>
      <c r="B4" s="151" t="s">
        <v>232</v>
      </c>
      <c r="C4" s="151" t="s">
        <v>232</v>
      </c>
      <c r="D4" s="152" t="s">
        <v>233</v>
      </c>
    </row>
    <row r="5" spans="1:4" ht="12.75">
      <c r="A5" s="153"/>
      <c r="B5" s="130" t="s">
        <v>94</v>
      </c>
      <c r="C5" s="130" t="s">
        <v>94</v>
      </c>
      <c r="D5" s="154" t="s">
        <v>2</v>
      </c>
    </row>
    <row r="6" spans="1:4" ht="12.75">
      <c r="A6" s="153"/>
      <c r="B6" s="131">
        <v>2002</v>
      </c>
      <c r="C6" s="131">
        <v>2001</v>
      </c>
      <c r="D6" s="155">
        <v>2002</v>
      </c>
    </row>
    <row r="7" spans="1:4" ht="12.75">
      <c r="A7" s="132" t="s">
        <v>142</v>
      </c>
      <c r="B7" s="156"/>
      <c r="C7" s="156"/>
      <c r="D7" s="133"/>
    </row>
    <row r="9" spans="1:4" ht="12.75">
      <c r="A9" t="s">
        <v>256</v>
      </c>
      <c r="B9" s="69">
        <v>734302</v>
      </c>
      <c r="C9" s="69">
        <v>578885</v>
      </c>
      <c r="D9" s="69">
        <v>578885</v>
      </c>
    </row>
    <row r="10" spans="1:4" ht="12.75">
      <c r="A10" t="s">
        <v>257</v>
      </c>
      <c r="B10" s="71"/>
      <c r="C10" s="83">
        <v>579170</v>
      </c>
      <c r="D10" s="108">
        <v>579170</v>
      </c>
    </row>
    <row r="11" spans="1:4" ht="12.75">
      <c r="A11" t="s">
        <v>258</v>
      </c>
      <c r="B11" s="72"/>
      <c r="C11" s="103">
        <v>-285</v>
      </c>
      <c r="D11" s="118">
        <v>-285</v>
      </c>
    </row>
    <row r="12" spans="1:4" ht="12.75">
      <c r="A12" t="s">
        <v>259</v>
      </c>
      <c r="B12" s="113">
        <v>-12724</v>
      </c>
      <c r="C12" s="113">
        <v>-16050</v>
      </c>
      <c r="D12" s="113">
        <v>-69737</v>
      </c>
    </row>
    <row r="13" spans="1:4" ht="12.75">
      <c r="A13" t="s">
        <v>260</v>
      </c>
      <c r="B13" s="113">
        <v>-23922</v>
      </c>
      <c r="C13" s="113">
        <v>-9855</v>
      </c>
      <c r="D13" s="113">
        <v>-42314</v>
      </c>
    </row>
    <row r="14" spans="1:4" ht="12.75">
      <c r="A14" t="s">
        <v>261</v>
      </c>
      <c r="B14" s="113">
        <v>69769</v>
      </c>
      <c r="C14" s="113">
        <v>339029</v>
      </c>
      <c r="D14" s="113">
        <v>391526</v>
      </c>
    </row>
    <row r="15" spans="1:4" ht="12.75">
      <c r="A15" t="s">
        <v>262</v>
      </c>
      <c r="B15" s="113">
        <v>-5190</v>
      </c>
      <c r="C15" s="113">
        <v>-50579</v>
      </c>
      <c r="D15" s="113">
        <v>-134655</v>
      </c>
    </row>
    <row r="16" spans="1:4" ht="12.75">
      <c r="A16" t="s">
        <v>263</v>
      </c>
      <c r="B16" s="113">
        <v>0</v>
      </c>
      <c r="C16" s="113">
        <v>271</v>
      </c>
      <c r="D16" s="113">
        <v>343</v>
      </c>
    </row>
    <row r="17" spans="1:4" ht="12.75">
      <c r="A17" t="s">
        <v>264</v>
      </c>
      <c r="B17" s="113">
        <v>-27472</v>
      </c>
      <c r="C17" s="113">
        <v>0</v>
      </c>
      <c r="D17" s="113">
        <v>0</v>
      </c>
    </row>
    <row r="18" spans="1:4" ht="12.75">
      <c r="A18" t="s">
        <v>265</v>
      </c>
      <c r="B18" s="113">
        <v>3212</v>
      </c>
      <c r="C18" s="113">
        <v>5799</v>
      </c>
      <c r="D18" s="113">
        <v>10254</v>
      </c>
    </row>
    <row r="19" spans="1:4" ht="13.5" thickBot="1">
      <c r="A19" s="105" t="s">
        <v>266</v>
      </c>
      <c r="B19" s="52">
        <f>SUM(B9:B18)</f>
        <v>737975</v>
      </c>
      <c r="C19" s="52">
        <f>SUM(C9:C18)-C10-C11</f>
        <v>847500</v>
      </c>
      <c r="D19" s="52">
        <f>SUM(D9:D18)-D10-D11</f>
        <v>734302</v>
      </c>
    </row>
    <row r="20" ht="13.5" thickTop="1"/>
  </sheetData>
  <hyperlinks>
    <hyperlink ref="F3" location="Index!A1" display="Back to index"/>
  </hyperlink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2"/>
  <sheetViews>
    <sheetView workbookViewId="0" topLeftCell="A1">
      <selection activeCell="G22" sqref="G22"/>
    </sheetView>
  </sheetViews>
  <sheetFormatPr defaultColWidth="9.140625" defaultRowHeight="12.75"/>
  <cols>
    <col min="1" max="1" width="60.7109375" style="0" customWidth="1"/>
    <col min="2" max="2" width="11.8515625" style="0" customWidth="1"/>
    <col min="3" max="3" width="11.28125" style="0" customWidth="1"/>
    <col min="4" max="4" width="11.00390625" style="0" customWidth="1"/>
  </cols>
  <sheetData>
    <row r="1" spans="1:6" ht="26.25">
      <c r="A1" s="39" t="s">
        <v>231</v>
      </c>
      <c r="B1" s="39"/>
      <c r="C1" s="39"/>
      <c r="D1" s="189" t="s">
        <v>345</v>
      </c>
      <c r="E1" s="75"/>
      <c r="F1" s="75"/>
    </row>
    <row r="2" spans="1:6" ht="12.75">
      <c r="A2" s="14"/>
      <c r="B2" s="14"/>
      <c r="C2" s="14"/>
      <c r="D2" s="5"/>
      <c r="E2" s="25"/>
      <c r="F2" s="75"/>
    </row>
    <row r="3" spans="1:4" ht="12.75">
      <c r="A3" s="14"/>
      <c r="B3" s="14"/>
      <c r="C3" s="14"/>
      <c r="D3" s="5"/>
    </row>
    <row r="4" spans="1:4" ht="12.75">
      <c r="A4" s="14"/>
      <c r="B4" s="151" t="s">
        <v>232</v>
      </c>
      <c r="C4" s="151" t="s">
        <v>232</v>
      </c>
      <c r="D4" s="152" t="s">
        <v>233</v>
      </c>
    </row>
    <row r="5" spans="1:4" ht="12.75">
      <c r="A5" s="153"/>
      <c r="B5" s="130" t="s">
        <v>94</v>
      </c>
      <c r="C5" s="130" t="s">
        <v>94</v>
      </c>
      <c r="D5" s="154" t="s">
        <v>2</v>
      </c>
    </row>
    <row r="6" spans="1:4" ht="12.75">
      <c r="A6" s="153"/>
      <c r="B6" s="131">
        <v>2002</v>
      </c>
      <c r="C6" s="131" t="s">
        <v>267</v>
      </c>
      <c r="D6" s="155" t="s">
        <v>277</v>
      </c>
    </row>
    <row r="7" spans="1:4" ht="12.75">
      <c r="A7" s="132" t="s">
        <v>142</v>
      </c>
      <c r="B7" s="126" t="s">
        <v>276</v>
      </c>
      <c r="C7" s="126" t="s">
        <v>276</v>
      </c>
      <c r="D7" s="133"/>
    </row>
    <row r="9" spans="1:4" ht="12.75">
      <c r="A9" t="s">
        <v>291</v>
      </c>
      <c r="B9" s="69">
        <v>523338</v>
      </c>
      <c r="C9" s="69">
        <v>1238937</v>
      </c>
      <c r="D9" s="69">
        <v>595588</v>
      </c>
    </row>
    <row r="10" spans="1:4" ht="12.75">
      <c r="A10" t="s">
        <v>292</v>
      </c>
      <c r="B10" s="113">
        <v>-16912</v>
      </c>
      <c r="C10" s="113">
        <v>-24005</v>
      </c>
      <c r="D10" s="113">
        <v>-39314</v>
      </c>
    </row>
    <row r="11" spans="1:4" ht="12.75">
      <c r="A11" t="s">
        <v>47</v>
      </c>
      <c r="B11" s="113">
        <v>-25341</v>
      </c>
      <c r="C11" s="113">
        <v>-20019</v>
      </c>
      <c r="D11" s="113">
        <v>-19380</v>
      </c>
    </row>
    <row r="12" spans="1:4" ht="12.75">
      <c r="A12" t="s">
        <v>234</v>
      </c>
      <c r="B12" s="113">
        <v>-594473</v>
      </c>
      <c r="C12" s="113">
        <v>-599147</v>
      </c>
      <c r="D12" s="113">
        <v>-461662</v>
      </c>
    </row>
    <row r="13" spans="1:4" ht="12.75">
      <c r="A13" t="s">
        <v>239</v>
      </c>
      <c r="B13" s="113">
        <v>5324</v>
      </c>
      <c r="C13" s="113">
        <v>-47858</v>
      </c>
      <c r="D13" s="113">
        <v>-95656</v>
      </c>
    </row>
    <row r="14" spans="1:4" ht="12.75">
      <c r="A14" t="s">
        <v>240</v>
      </c>
      <c r="B14" s="113">
        <v>-26433</v>
      </c>
      <c r="C14" s="113">
        <v>-38913</v>
      </c>
      <c r="D14" s="113">
        <v>-58606</v>
      </c>
    </row>
    <row r="15" spans="1:4" ht="12.75">
      <c r="A15" t="s">
        <v>238</v>
      </c>
      <c r="B15" s="69">
        <v>6025</v>
      </c>
      <c r="C15" s="69">
        <v>-28316</v>
      </c>
      <c r="D15" s="69">
        <v>-22510</v>
      </c>
    </row>
    <row r="16" spans="2:4" ht="12.75">
      <c r="B16" s="70"/>
      <c r="C16" s="70"/>
      <c r="D16" s="70"/>
    </row>
    <row r="17" spans="1:4" ht="12.75">
      <c r="A17" t="s">
        <v>235</v>
      </c>
      <c r="B17" s="113">
        <f>SUM(B9:B16)</f>
        <v>-128472</v>
      </c>
      <c r="C17" s="113">
        <f>SUM(C9:C16)</f>
        <v>480679</v>
      </c>
      <c r="D17" s="113">
        <f>SUM(D9:D16)</f>
        <v>-101540</v>
      </c>
    </row>
    <row r="18" spans="1:4" ht="12.75">
      <c r="A18" t="s">
        <v>236</v>
      </c>
      <c r="B18" s="69">
        <v>2062888</v>
      </c>
      <c r="C18" s="69">
        <v>2164428</v>
      </c>
      <c r="D18" s="69">
        <v>2164428</v>
      </c>
    </row>
    <row r="19" spans="1:4" ht="13.5" thickBot="1">
      <c r="A19" s="105" t="s">
        <v>237</v>
      </c>
      <c r="B19" s="104">
        <f>SUM(B17:B18)</f>
        <v>1934416</v>
      </c>
      <c r="C19" s="104">
        <f>SUM(C17:C18)</f>
        <v>2645107</v>
      </c>
      <c r="D19" s="104">
        <f>SUM(D17:D18)</f>
        <v>2062888</v>
      </c>
    </row>
    <row r="20" ht="13.5" thickTop="1"/>
    <row r="21" ht="12.75">
      <c r="A21" t="s">
        <v>279</v>
      </c>
    </row>
    <row r="22" ht="12.75">
      <c r="A22" t="s">
        <v>293</v>
      </c>
    </row>
  </sheetData>
  <hyperlinks>
    <hyperlink ref="D1" location="Index!A1" display="Back to index"/>
  </hyperlink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47"/>
  <sheetViews>
    <sheetView workbookViewId="0" topLeftCell="A31">
      <selection activeCell="A53" sqref="A53"/>
    </sheetView>
  </sheetViews>
  <sheetFormatPr defaultColWidth="10.7109375" defaultRowHeight="12.75"/>
  <cols>
    <col min="1" max="1" width="83.8515625" style="2" customWidth="1"/>
    <col min="2" max="3" width="11.7109375" style="2" customWidth="1"/>
    <col min="4" max="16384" width="10.7109375" style="2" customWidth="1"/>
  </cols>
  <sheetData>
    <row r="1" spans="1:4" ht="25.5">
      <c r="A1" s="45" t="s">
        <v>143</v>
      </c>
      <c r="D1" s="190" t="s">
        <v>345</v>
      </c>
    </row>
    <row r="2" ht="12.75">
      <c r="A2" s="1"/>
    </row>
    <row r="3" spans="1:4" ht="12.75">
      <c r="A3" s="1"/>
      <c r="B3" s="128" t="s">
        <v>232</v>
      </c>
      <c r="C3" s="128" t="s">
        <v>232</v>
      </c>
      <c r="D3" s="128" t="s">
        <v>233</v>
      </c>
    </row>
    <row r="4" spans="1:4" ht="12.75">
      <c r="A4" s="129"/>
      <c r="B4" s="130" t="s">
        <v>94</v>
      </c>
      <c r="C4" s="130" t="s">
        <v>94</v>
      </c>
      <c r="D4" s="130" t="s">
        <v>2</v>
      </c>
    </row>
    <row r="5" spans="1:4" ht="12.75">
      <c r="A5" s="129" t="s">
        <v>3</v>
      </c>
      <c r="B5" s="131">
        <v>2002</v>
      </c>
      <c r="C5" s="131" t="s">
        <v>267</v>
      </c>
      <c r="D5" s="131" t="s">
        <v>277</v>
      </c>
    </row>
    <row r="6" spans="1:4" ht="12.75">
      <c r="A6" s="132" t="s">
        <v>295</v>
      </c>
      <c r="B6" s="126" t="s">
        <v>276</v>
      </c>
      <c r="C6" s="126" t="s">
        <v>276</v>
      </c>
      <c r="D6" s="133"/>
    </row>
    <row r="8" ht="12.75">
      <c r="A8" s="1" t="s">
        <v>178</v>
      </c>
    </row>
    <row r="10" ht="12.75">
      <c r="A10" s="2" t="s">
        <v>180</v>
      </c>
    </row>
    <row r="11" ht="12.75">
      <c r="A11" s="2" t="s">
        <v>179</v>
      </c>
    </row>
    <row r="12" spans="1:4" ht="13.5" thickBot="1">
      <c r="A12" s="2" t="s">
        <v>104</v>
      </c>
      <c r="B12" s="10">
        <v>3.2</v>
      </c>
      <c r="C12" s="10">
        <v>22.1</v>
      </c>
      <c r="D12" s="10">
        <v>14.8</v>
      </c>
    </row>
    <row r="13" spans="2:4" ht="13.5" thickTop="1">
      <c r="B13" s="11"/>
      <c r="C13" s="11"/>
      <c r="D13" s="11"/>
    </row>
    <row r="14" spans="2:4" s="41" customFormat="1" ht="12.75">
      <c r="B14" s="219" t="s">
        <v>281</v>
      </c>
      <c r="C14" s="219" t="s">
        <v>281</v>
      </c>
      <c r="D14" s="219" t="s">
        <v>281</v>
      </c>
    </row>
    <row r="15" spans="1:4" ht="12.75">
      <c r="A15" s="2" t="s">
        <v>105</v>
      </c>
      <c r="B15" s="2">
        <v>3427</v>
      </c>
      <c r="C15" s="2">
        <v>21557</v>
      </c>
      <c r="D15" s="2">
        <v>15560</v>
      </c>
    </row>
    <row r="16" spans="1:4" ht="12.75">
      <c r="A16" s="2" t="s">
        <v>103</v>
      </c>
      <c r="B16" s="103">
        <v>-431</v>
      </c>
      <c r="C16" s="103">
        <v>-1333</v>
      </c>
      <c r="D16" s="103">
        <v>-2015</v>
      </c>
    </row>
    <row r="17" spans="1:4" ht="13.5" thickBot="1">
      <c r="A17" s="2" t="s">
        <v>106</v>
      </c>
      <c r="B17" s="158">
        <f>SUM(B15:B16)</f>
        <v>2996</v>
      </c>
      <c r="C17" s="158">
        <f>SUM(C15:C16)</f>
        <v>20224</v>
      </c>
      <c r="D17" s="158">
        <f>SUM(D15:D16)</f>
        <v>13545</v>
      </c>
    </row>
    <row r="18" ht="13.5" thickTop="1"/>
    <row r="19" ht="12.75">
      <c r="A19" s="1" t="s">
        <v>107</v>
      </c>
    </row>
    <row r="20" spans="2:4" ht="12.75">
      <c r="B20" s="219" t="s">
        <v>281</v>
      </c>
      <c r="C20" s="219" t="s">
        <v>281</v>
      </c>
      <c r="D20" s="219" t="s">
        <v>281</v>
      </c>
    </row>
    <row r="21" spans="1:4" ht="12.75">
      <c r="A21" s="2" t="s">
        <v>181</v>
      </c>
      <c r="B21" s="2">
        <v>2996</v>
      </c>
      <c r="C21" s="2">
        <v>20224</v>
      </c>
      <c r="D21" s="2">
        <v>13545</v>
      </c>
    </row>
    <row r="22" spans="1:4" ht="12.75">
      <c r="A22" s="2" t="s">
        <v>108</v>
      </c>
      <c r="B22" s="64">
        <v>0</v>
      </c>
      <c r="C22" s="69">
        <v>125</v>
      </c>
      <c r="D22" s="64">
        <v>0</v>
      </c>
    </row>
    <row r="23" spans="2:4" ht="13.5" thickBot="1">
      <c r="B23" s="8">
        <f>SUM(B21:B22)</f>
        <v>2996</v>
      </c>
      <c r="C23" s="8">
        <f>SUM(C21:C22)</f>
        <v>20349</v>
      </c>
      <c r="D23" s="8">
        <f>SUM(D21:D22)</f>
        <v>13545</v>
      </c>
    </row>
    <row r="24" ht="13.5" thickTop="1"/>
    <row r="25" spans="1:4" ht="12.75">
      <c r="A25" s="2" t="s">
        <v>182</v>
      </c>
      <c r="B25" s="11"/>
      <c r="C25" s="11"/>
      <c r="D25" s="11"/>
    </row>
    <row r="26" spans="1:3" ht="12.75">
      <c r="A26" s="2" t="s">
        <v>183</v>
      </c>
      <c r="B26" s="9"/>
      <c r="C26" s="9"/>
    </row>
    <row r="27" ht="12.75">
      <c r="A27" s="2" t="s">
        <v>109</v>
      </c>
    </row>
    <row r="28" ht="12.75">
      <c r="A28" s="2" t="s">
        <v>110</v>
      </c>
    </row>
    <row r="29" ht="12.75">
      <c r="A29" s="2" t="s">
        <v>111</v>
      </c>
    </row>
    <row r="30" ht="12.75">
      <c r="A30" s="2" t="s">
        <v>112</v>
      </c>
    </row>
    <row r="31" spans="1:4" ht="13.5" thickBot="1">
      <c r="A31" s="2" t="s">
        <v>113</v>
      </c>
      <c r="B31" s="10">
        <f>B12</f>
        <v>3.2</v>
      </c>
      <c r="C31" s="10">
        <f>C12</f>
        <v>22.1</v>
      </c>
      <c r="D31" s="10">
        <f>D12</f>
        <v>14.8</v>
      </c>
    </row>
    <row r="32" ht="13.5" thickTop="1"/>
    <row r="34" spans="1:4" ht="12.75">
      <c r="A34" s="2" t="s">
        <v>60</v>
      </c>
      <c r="B34" s="2">
        <v>96538905</v>
      </c>
      <c r="C34" s="2">
        <v>91760583</v>
      </c>
      <c r="D34" s="2">
        <v>91519045</v>
      </c>
    </row>
    <row r="35" spans="1:4" ht="12.75">
      <c r="A35" s="2" t="s">
        <v>114</v>
      </c>
      <c r="B35" s="103">
        <v>-4290905</v>
      </c>
      <c r="C35" s="103">
        <v>-335425</v>
      </c>
      <c r="D35" s="103">
        <v>-237582</v>
      </c>
    </row>
    <row r="36" spans="2:4" ht="12.75">
      <c r="B36" s="2">
        <f>SUM(B34:B35)</f>
        <v>92248000</v>
      </c>
      <c r="C36" s="2">
        <f>SUM(C34:C35)</f>
        <v>91425158</v>
      </c>
      <c r="D36" s="2">
        <f>SUM(D34:D35)</f>
        <v>91281463</v>
      </c>
    </row>
    <row r="37" ht="12.75">
      <c r="A37" s="2" t="s">
        <v>115</v>
      </c>
    </row>
    <row r="38" spans="1:4" ht="12.75">
      <c r="A38" s="2" t="s">
        <v>116</v>
      </c>
      <c r="B38" s="69">
        <v>0</v>
      </c>
      <c r="C38" s="69">
        <v>4210333</v>
      </c>
      <c r="D38" s="69">
        <v>0</v>
      </c>
    </row>
    <row r="39" spans="2:4" ht="12.75">
      <c r="B39" s="69"/>
      <c r="C39" s="69"/>
      <c r="D39" s="69"/>
    </row>
    <row r="40" spans="1:4" ht="12.75">
      <c r="A40" s="2" t="s">
        <v>117</v>
      </c>
      <c r="B40" s="69">
        <v>2070</v>
      </c>
      <c r="C40" s="69">
        <v>0</v>
      </c>
      <c r="D40" s="69">
        <v>0</v>
      </c>
    </row>
    <row r="41" spans="1:4" ht="12.75">
      <c r="A41" s="2" t="s">
        <v>118</v>
      </c>
      <c r="B41" s="69">
        <v>0</v>
      </c>
      <c r="C41" s="69">
        <v>0</v>
      </c>
      <c r="D41" s="69">
        <v>2609</v>
      </c>
    </row>
    <row r="43" spans="1:4" ht="13.5" thickBot="1">
      <c r="A43" s="21" t="s">
        <v>119</v>
      </c>
      <c r="B43" s="157">
        <f>SUM(B36:B42)</f>
        <v>92250070</v>
      </c>
      <c r="C43" s="157">
        <f>SUM(C36:C42)</f>
        <v>95635491</v>
      </c>
      <c r="D43" s="157">
        <f>SUM(D36:D42)</f>
        <v>91284072</v>
      </c>
    </row>
    <row r="44" spans="2:3" ht="13.5" thickTop="1">
      <c r="B44" s="13"/>
      <c r="C44" s="13"/>
    </row>
    <row r="46" ht="12.75">
      <c r="A46" t="s">
        <v>279</v>
      </c>
    </row>
    <row r="47" ht="12.75">
      <c r="A47" t="s">
        <v>293</v>
      </c>
    </row>
  </sheetData>
  <hyperlinks>
    <hyperlink ref="D1" location="Index!A1" display="Back to index"/>
  </hyperlinks>
  <printOptions/>
  <pageMargins left="0.75" right="0.75" top="1" bottom="1" header="0.5" footer="0.5"/>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10.7109375" defaultRowHeight="12.75"/>
  <cols>
    <col min="1" max="1" width="83.8515625" style="2" customWidth="1"/>
    <col min="2" max="3" width="11.7109375" style="2" customWidth="1"/>
    <col min="4" max="16384" width="10.7109375" style="2" customWidth="1"/>
  </cols>
  <sheetData>
    <row r="1" spans="1:4" ht="25.5">
      <c r="A1" s="76" t="s">
        <v>144</v>
      </c>
      <c r="D1" s="190" t="s">
        <v>345</v>
      </c>
    </row>
    <row r="2" spans="1:4" ht="12.75">
      <c r="A2" s="76"/>
      <c r="D2" s="207"/>
    </row>
    <row r="3" ht="12.75">
      <c r="A3" s="76"/>
    </row>
    <row r="4" spans="1:4" ht="12.75">
      <c r="A4" s="1"/>
      <c r="B4" s="128" t="s">
        <v>232</v>
      </c>
      <c r="C4" s="128" t="s">
        <v>232</v>
      </c>
      <c r="D4" s="128" t="s">
        <v>233</v>
      </c>
    </row>
    <row r="5" spans="1:4" ht="12.75">
      <c r="A5" s="129"/>
      <c r="B5" s="130" t="s">
        <v>94</v>
      </c>
      <c r="C5" s="130" t="s">
        <v>94</v>
      </c>
      <c r="D5" s="130" t="s">
        <v>2</v>
      </c>
    </row>
    <row r="6" spans="1:4" ht="12.75">
      <c r="A6" s="129" t="s">
        <v>3</v>
      </c>
      <c r="B6" s="131">
        <v>2002</v>
      </c>
      <c r="C6" s="131" t="s">
        <v>267</v>
      </c>
      <c r="D6" s="131" t="s">
        <v>277</v>
      </c>
    </row>
    <row r="7" spans="1:4" ht="12.75">
      <c r="A7" s="132" t="s">
        <v>295</v>
      </c>
      <c r="B7" s="126" t="s">
        <v>276</v>
      </c>
      <c r="C7" s="126" t="s">
        <v>276</v>
      </c>
      <c r="D7" s="133"/>
    </row>
    <row r="8" spans="1:4" ht="12.75">
      <c r="A8" s="37"/>
      <c r="B8" s="37"/>
      <c r="C8" s="37"/>
      <c r="D8"/>
    </row>
    <row r="9" ht="12.75">
      <c r="A9" s="160" t="s">
        <v>53</v>
      </c>
    </row>
    <row r="10" spans="1:12" ht="12.75">
      <c r="A10" s="2" t="s">
        <v>184</v>
      </c>
      <c r="B10" s="11"/>
      <c r="C10" s="11"/>
      <c r="D10" s="11"/>
      <c r="E10" s="13"/>
      <c r="G10" s="13"/>
      <c r="H10" s="13"/>
      <c r="I10" s="13"/>
      <c r="J10" s="13"/>
      <c r="K10" s="13"/>
      <c r="L10" s="13"/>
    </row>
    <row r="11" spans="1:12" ht="12.75">
      <c r="A11" s="2" t="s">
        <v>54</v>
      </c>
      <c r="G11" s="13"/>
      <c r="H11" s="13"/>
      <c r="I11" s="13"/>
      <c r="J11" s="13"/>
      <c r="K11" s="13"/>
      <c r="L11" s="13"/>
    </row>
    <row r="12" spans="1:12" ht="12.75">
      <c r="A12" s="2" t="s">
        <v>55</v>
      </c>
      <c r="G12" s="11"/>
      <c r="H12" s="11"/>
      <c r="I12" s="11"/>
      <c r="J12" s="11"/>
      <c r="K12" s="11"/>
      <c r="L12" s="11"/>
    </row>
    <row r="13" spans="1:12" ht="13.5" thickBot="1">
      <c r="A13" s="2" t="s">
        <v>56</v>
      </c>
      <c r="B13" s="67">
        <v>47.6</v>
      </c>
      <c r="C13" s="67">
        <v>46.9</v>
      </c>
      <c r="D13" s="67">
        <v>126.8</v>
      </c>
      <c r="G13" s="13"/>
      <c r="H13" s="13"/>
      <c r="I13" s="13"/>
      <c r="J13" s="13"/>
      <c r="K13" s="13"/>
      <c r="L13" s="13"/>
    </row>
    <row r="14" spans="7:12" ht="13.5" thickTop="1">
      <c r="G14" s="13"/>
      <c r="H14" s="13"/>
      <c r="I14" s="13"/>
      <c r="J14" s="13"/>
      <c r="K14" s="13"/>
      <c r="L14" s="13"/>
    </row>
    <row r="15" spans="1:12" ht="12.75">
      <c r="A15" s="21" t="s">
        <v>185</v>
      </c>
      <c r="G15" s="13"/>
      <c r="H15" s="13"/>
      <c r="I15" s="13"/>
      <c r="J15" s="13"/>
      <c r="K15" s="13"/>
      <c r="L15" s="13"/>
    </row>
    <row r="16" spans="1:12" ht="12.75">
      <c r="A16" s="21" t="s">
        <v>186</v>
      </c>
      <c r="B16" s="120" t="s">
        <v>281</v>
      </c>
      <c r="C16" s="120" t="s">
        <v>281</v>
      </c>
      <c r="D16" s="120" t="s">
        <v>281</v>
      </c>
      <c r="G16" s="13"/>
      <c r="H16" s="13"/>
      <c r="I16" s="13"/>
      <c r="J16" s="13"/>
      <c r="K16" s="13"/>
      <c r="L16" s="13"/>
    </row>
    <row r="17" spans="7:12" ht="12.75">
      <c r="G17" s="13"/>
      <c r="H17" s="13"/>
      <c r="I17" s="13"/>
      <c r="J17" s="13"/>
      <c r="K17" s="13"/>
      <c r="L17" s="13"/>
    </row>
    <row r="18" spans="1:12" ht="12.75">
      <c r="A18" s="21" t="s">
        <v>296</v>
      </c>
      <c r="B18" s="2">
        <v>2996</v>
      </c>
      <c r="C18" s="2">
        <v>20224</v>
      </c>
      <c r="D18" s="2">
        <v>13545</v>
      </c>
      <c r="G18" s="13"/>
      <c r="H18" s="13"/>
      <c r="I18" s="13"/>
      <c r="J18" s="13"/>
      <c r="K18" s="13"/>
      <c r="L18" s="13"/>
    </row>
    <row r="19" spans="1:12" ht="12.75">
      <c r="A19" s="2" t="s">
        <v>57</v>
      </c>
      <c r="B19" s="2">
        <v>31409</v>
      </c>
      <c r="C19" s="2">
        <v>22674</v>
      </c>
      <c r="D19" s="2">
        <v>98435</v>
      </c>
      <c r="G19" s="13"/>
      <c r="H19" s="13"/>
      <c r="I19" s="13"/>
      <c r="J19" s="13"/>
      <c r="K19" s="13"/>
      <c r="L19" s="13"/>
    </row>
    <row r="20" spans="1:12" ht="12.75">
      <c r="A20" s="2" t="s">
        <v>58</v>
      </c>
      <c r="B20" s="64">
        <v>0</v>
      </c>
      <c r="C20" s="64">
        <v>0</v>
      </c>
      <c r="D20" s="69">
        <v>-1363</v>
      </c>
      <c r="G20" s="13"/>
      <c r="H20" s="13"/>
      <c r="I20" s="13"/>
      <c r="J20" s="13"/>
      <c r="K20" s="13"/>
      <c r="L20" s="13"/>
    </row>
    <row r="21" spans="1:12" ht="12.75">
      <c r="A21" s="7" t="s">
        <v>187</v>
      </c>
      <c r="B21" s="2">
        <v>8682</v>
      </c>
      <c r="C21" s="64">
        <v>0</v>
      </c>
      <c r="D21" s="2">
        <f>-'[1]CONPL'!H37-2717</f>
        <v>4339</v>
      </c>
      <c r="G21" s="13"/>
      <c r="H21" s="13"/>
      <c r="I21" s="13"/>
      <c r="J21" s="13"/>
      <c r="K21" s="13"/>
      <c r="L21" s="13"/>
    </row>
    <row r="22" spans="1:12" ht="12.75">
      <c r="A22" s="2" t="s">
        <v>297</v>
      </c>
      <c r="B22" s="2">
        <v>780</v>
      </c>
      <c r="C22" s="64">
        <v>0</v>
      </c>
      <c r="D22" s="2">
        <f>-'[1]ASSOC'!H34</f>
        <v>820.7214565740995</v>
      </c>
      <c r="G22" s="13"/>
      <c r="H22" s="13"/>
      <c r="I22" s="13"/>
      <c r="J22" s="13"/>
      <c r="K22" s="13"/>
      <c r="L22" s="13"/>
    </row>
    <row r="23" spans="2:12" ht="12.75">
      <c r="B23" s="4"/>
      <c r="C23" s="4"/>
      <c r="D23" s="4"/>
      <c r="G23" s="13"/>
      <c r="H23" s="13"/>
      <c r="I23" s="13"/>
      <c r="J23" s="13"/>
      <c r="K23" s="13"/>
      <c r="L23" s="13"/>
    </row>
    <row r="24" spans="1:4" ht="13.5" thickBot="1">
      <c r="A24" s="21" t="s">
        <v>59</v>
      </c>
      <c r="B24" s="157">
        <v>43867</v>
      </c>
      <c r="C24" s="157">
        <v>42898</v>
      </c>
      <c r="D24" s="157">
        <v>115777</v>
      </c>
    </row>
    <row r="25" spans="1:4" s="13" customFormat="1" ht="13.5" thickTop="1">
      <c r="A25" s="161"/>
      <c r="B25" s="161"/>
      <c r="C25" s="161"/>
      <c r="D25" s="161"/>
    </row>
    <row r="26" s="13" customFormat="1" ht="12.75"/>
    <row r="27" ht="12.75">
      <c r="A27" t="s">
        <v>279</v>
      </c>
    </row>
    <row r="28" ht="12.75">
      <c r="A28" t="s">
        <v>293</v>
      </c>
    </row>
  </sheetData>
  <hyperlinks>
    <hyperlink ref="D1" location="Index!A1" display="Back to index"/>
  </hyperlinks>
  <printOptions/>
  <pageMargins left="0.75" right="0.75" top="1" bottom="1" header="0.5" footer="0.5"/>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Ursula Munitich</dc:creator>
  <cp:keywords/>
  <dc:description/>
  <cp:lastModifiedBy>Investec Staff</cp:lastModifiedBy>
  <cp:lastPrinted>2003-05-07T15:13:07Z</cp:lastPrinted>
  <dcterms:created xsi:type="dcterms:W3CDTF">2002-06-18T18:58:17Z</dcterms:created>
  <dcterms:modified xsi:type="dcterms:W3CDTF">2004-01-29T12:42:33Z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